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Lompoc 2021\kit\Official Adjusted Data\"/>
    </mc:Choice>
  </mc:AlternateContent>
  <xr:revisionPtr revIDLastSave="0" documentId="13_ncr:1_{4F8A3B0C-5BF4-4C80-B45E-B92483E6A6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asignación!$B$4:$P$75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6" i="1"/>
  <c r="N11" i="2" l="1"/>
  <c r="N12" i="2" l="1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F8" i="2"/>
  <c r="E8" i="2"/>
  <c r="D8" i="2"/>
  <c r="C8" i="2"/>
  <c r="C78" i="1"/>
  <c r="H8" i="2" s="1"/>
  <c r="G1" i="2" s="1"/>
  <c r="D78" i="1"/>
  <c r="E78" i="1"/>
  <c r="F78" i="1"/>
  <c r="G78" i="1"/>
  <c r="H78" i="1"/>
  <c r="I78" i="1"/>
  <c r="J78" i="1"/>
  <c r="K78" i="1"/>
  <c r="M78" i="1"/>
  <c r="N78" i="1"/>
  <c r="O78" i="1"/>
  <c r="G21" i="2" l="1"/>
  <c r="G19" i="2"/>
  <c r="G17" i="2"/>
  <c r="G15" i="2"/>
  <c r="G13" i="2"/>
  <c r="G11" i="2"/>
  <c r="G22" i="2"/>
  <c r="G20" i="2"/>
  <c r="G18" i="2"/>
  <c r="G16" i="2"/>
  <c r="G14" i="2"/>
  <c r="G12" i="2"/>
  <c r="G10" i="2"/>
  <c r="I21" i="2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K13" i="2"/>
  <c r="J11" i="2"/>
  <c r="J16" i="2"/>
  <c r="J22" i="2"/>
  <c r="K17" i="2"/>
  <c r="I16" i="2"/>
  <c r="K22" i="2"/>
  <c r="K20" i="2"/>
  <c r="J17" i="2"/>
  <c r="K16" i="2"/>
  <c r="L22" i="2"/>
  <c r="I11" i="2"/>
  <c r="I17" i="2"/>
  <c r="J18" i="2"/>
  <c r="J13" i="2"/>
  <c r="I13" i="2"/>
  <c r="J14" i="2"/>
  <c r="K11" i="2"/>
  <c r="L78" i="1"/>
  <c r="P78" i="1"/>
  <c r="G8" i="2"/>
  <c r="M11" i="2" l="1"/>
  <c r="M12" i="2"/>
  <c r="M22" i="2"/>
  <c r="M17" i="2"/>
  <c r="M14" i="2"/>
  <c r="M13" i="2"/>
  <c r="M16" i="2"/>
  <c r="M21" i="2"/>
  <c r="M18" i="2"/>
  <c r="M20" i="2"/>
  <c r="K7" i="2" l="1"/>
  <c r="L7" i="2"/>
  <c r="H2" i="1" l="1"/>
  <c r="K2" i="1"/>
  <c r="E9" i="2" l="1"/>
  <c r="F9" i="2"/>
  <c r="J7" i="2"/>
  <c r="I7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<sst xmlns="http://schemas.openxmlformats.org/spreadsheetml/2006/main" count="74" uniqueCount="54">
  <si>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Total</t>
  </si>
  <si>
    <t xml:space="preserve"> Hisp</t>
  </si>
  <si>
    <t>Category</t>
  </si>
  <si>
    <t>Group</t>
  </si>
  <si>
    <t>Latino</t>
  </si>
  <si>
    <t>D2:</t>
  </si>
  <si>
    <t>D1:</t>
  </si>
  <si>
    <t>D3:</t>
  </si>
  <si>
    <t>D4:</t>
  </si>
  <si>
    <t>(1-4)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</si>
  <si>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</si>
  <si>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</si>
  <si>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</si>
  <si>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</si>
  <si>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</si>
  <si>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</si>
  <si>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</si>
  <si>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</si>
  <si>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</si>
  <si>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</si>
  <si>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</si>
  <si>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</si>
  <si>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</si>
  <si>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</si>
  <si>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</si>
  <si>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</si>
  <si>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 Ciudadana en Edad Electoral (PCEE)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</si>
  <si>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</si>
  <si>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</si>
  <si>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</si>
  <si>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</si>
  <si>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</si>
  <si>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</si>
  <si>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</si>
  <si>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</si>
  <si>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Entre su nombre aquí</t>
  </si>
  <si>
    <t>Pob. Tot.</t>
  </si>
  <si>
    <t>Deviación en personas</t>
  </si>
  <si>
    <t>PCEE Total</t>
  </si>
  <si>
    <t>Latinos</t>
  </si>
  <si>
    <t>Negros</t>
  </si>
  <si>
    <t>Blancos</t>
  </si>
  <si>
    <t>Contados</t>
  </si>
  <si>
    <t>Porcentajes</t>
  </si>
  <si>
    <t>Sin designación</t>
  </si>
  <si>
    <t>Comentarios sobre esta opción</t>
  </si>
  <si>
    <t>Este mapa tiene razón porque…</t>
  </si>
  <si>
    <t>Cuando termine, envíe por e-mail su lista de designaciones a s_haddon@ci.lompoc.ca.us</t>
  </si>
  <si>
    <t>Public Participation Kit de la Ciudad de Lompoc 2021</t>
  </si>
  <si>
    <t>Población</t>
  </si>
  <si>
    <t>Votantes Registratos (Nov. 2020)</t>
  </si>
  <si>
    <t>Votantes Registrados (Nov. 2020)</t>
  </si>
  <si>
    <t>Votantes Activos
(Nov. 2020)</t>
  </si>
  <si>
    <t>Población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</si>
</sst>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10</v>
      </c>
    </row>
    <row r="3" spans="1:6" x14ac:dyDescent="0.3">
      <c r="A3" s="1" t="s">
        <v>11</v>
      </c>
    </row>
    <row r="4" spans="1:6" x14ac:dyDescent="0.3">
      <c r="A4" s="2" t="s">
        <v>12</v>
      </c>
    </row>
    <row r="5" spans="1:6" x14ac:dyDescent="0.3">
      <c r="A5" s="2" t="s">
        <v>13</v>
      </c>
    </row>
    <row r="6" spans="1:6" x14ac:dyDescent="0.3">
      <c r="A6" s="2" t="s">
        <v>14</v>
      </c>
    </row>
    <row r="7" spans="1:6" x14ac:dyDescent="0.3">
      <c r="B7" s="2" t="s">
        <v>15</v>
      </c>
    </row>
    <row r="8" spans="1:6" x14ac:dyDescent="0.3">
      <c r="B8" s="2" t="s">
        <v>16</v>
      </c>
    </row>
    <row r="9" spans="1:6" x14ac:dyDescent="0.3">
      <c r="B9" s="2" t="s">
        <v>17</v>
      </c>
    </row>
    <row r="11" spans="1:6" x14ac:dyDescent="0.3">
      <c r="A11" s="1" t="s">
        <v>18</v>
      </c>
      <c r="B11" s="2" t="s">
        <v>19</v>
      </c>
    </row>
    <row r="12" spans="1:6" x14ac:dyDescent="0.3">
      <c r="B12" s="2" t="s">
        <v>20</v>
      </c>
      <c r="F12" s="3" t="s">
        <v>21</v>
      </c>
    </row>
    <row r="14" spans="1:6" x14ac:dyDescent="0.3">
      <c r="A14" s="1" t="s">
        <v>22</v>
      </c>
    </row>
    <row r="15" spans="1:6" x14ac:dyDescent="0.3">
      <c r="B15" s="2" t="s">
        <v>47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7.109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bestFit="1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8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"/>
      <c r="N1" s="5"/>
      <c r="O1" s="5"/>
      <c r="P1" s="5"/>
    </row>
    <row r="2" spans="1:16" ht="12.6" thickBot="1" x14ac:dyDescent="0.3">
      <c r="A2" s="39" t="s">
        <v>6</v>
      </c>
      <c r="B2" s="37">
        <f>resultados!$C$8</f>
        <v>0</v>
      </c>
      <c r="C2" s="37">
        <f>resultados!$C$9</f>
        <v>-10466.5</v>
      </c>
      <c r="D2" s="39" t="s">
        <v>5</v>
      </c>
      <c r="E2" s="37">
        <f>resultados!$D$8</f>
        <v>0</v>
      </c>
      <c r="F2" s="37">
        <f>resultados!$D$9</f>
        <v>-10466.5</v>
      </c>
      <c r="G2" s="39" t="s">
        <v>7</v>
      </c>
      <c r="H2" s="37">
        <f>resultados!$E$8</f>
        <v>0</v>
      </c>
      <c r="I2" s="37">
        <f>resultados!$E$9</f>
        <v>-10466.5</v>
      </c>
      <c r="J2" s="39" t="s">
        <v>8</v>
      </c>
      <c r="K2" s="37">
        <f>resultados!$F$8</f>
        <v>0</v>
      </c>
      <c r="L2" s="38">
        <f>resultados!$F$9</f>
        <v>-10466.5</v>
      </c>
      <c r="M2" s="5"/>
      <c r="N2" s="5"/>
      <c r="O2" s="5"/>
      <c r="P2" s="5"/>
    </row>
    <row r="3" spans="1:16" x14ac:dyDescent="0.25">
      <c r="H3" s="36"/>
    </row>
    <row r="4" spans="1:16" ht="13.5" customHeight="1" x14ac:dyDescent="0.25">
      <c r="A4" s="51" t="s">
        <v>24</v>
      </c>
      <c r="B4" s="61" t="s">
        <v>25</v>
      </c>
      <c r="C4" s="61" t="s">
        <v>49</v>
      </c>
      <c r="D4" s="74" t="s">
        <v>26</v>
      </c>
      <c r="E4" s="75"/>
      <c r="F4" s="75"/>
      <c r="G4" s="75"/>
      <c r="H4" s="76"/>
      <c r="I4" s="74" t="s">
        <v>50</v>
      </c>
      <c r="J4" s="75"/>
      <c r="K4" s="75"/>
      <c r="L4" s="76"/>
      <c r="M4" s="74" t="s">
        <v>27</v>
      </c>
      <c r="N4" s="75"/>
      <c r="O4" s="75"/>
      <c r="P4" s="77"/>
    </row>
    <row r="5" spans="1:16" s="4" customFormat="1" x14ac:dyDescent="0.25">
      <c r="A5" s="58" t="s">
        <v>9</v>
      </c>
      <c r="B5" s="59" t="s">
        <v>28</v>
      </c>
      <c r="C5" s="59" t="s">
        <v>0</v>
      </c>
      <c r="D5" s="63" t="s">
        <v>0</v>
      </c>
      <c r="E5" s="60" t="s">
        <v>1</v>
      </c>
      <c r="F5" s="60" t="s">
        <v>29</v>
      </c>
      <c r="G5" s="60" t="s">
        <v>30</v>
      </c>
      <c r="H5" s="62" t="s">
        <v>31</v>
      </c>
      <c r="I5" s="60" t="s">
        <v>0</v>
      </c>
      <c r="J5" s="60" t="s">
        <v>4</v>
      </c>
      <c r="K5" s="71" t="s">
        <v>31</v>
      </c>
      <c r="L5" s="62" t="s">
        <v>32</v>
      </c>
      <c r="M5" s="60" t="s">
        <v>0</v>
      </c>
      <c r="N5" s="60" t="s">
        <v>4</v>
      </c>
      <c r="O5" s="71" t="s">
        <v>31</v>
      </c>
      <c r="P5" s="64" t="s">
        <v>32</v>
      </c>
    </row>
    <row r="6" spans="1:16" x14ac:dyDescent="0.25">
      <c r="A6" s="52"/>
      <c r="B6" s="40">
        <v>1</v>
      </c>
      <c r="C6" s="55">
        <v>255</v>
      </c>
      <c r="D6" s="55">
        <v>156.75021899999999</v>
      </c>
      <c r="E6" s="40">
        <v>19.369513000000001</v>
      </c>
      <c r="F6" s="40">
        <v>99.905292000000003</v>
      </c>
      <c r="G6" s="40">
        <v>14.467347999999999</v>
      </c>
      <c r="H6" s="56">
        <v>13.633065</v>
      </c>
      <c r="I6" s="40">
        <v>77</v>
      </c>
      <c r="J6" s="40">
        <v>21</v>
      </c>
      <c r="K6" s="41">
        <v>1</v>
      </c>
      <c r="L6" s="53">
        <f>I6-J6-K6</f>
        <v>55</v>
      </c>
      <c r="M6" s="57">
        <v>63</v>
      </c>
      <c r="N6" s="41">
        <v>18</v>
      </c>
      <c r="O6" s="41">
        <v>1</v>
      </c>
      <c r="P6" s="53">
        <f>M6-N6-O6</f>
        <v>44</v>
      </c>
    </row>
    <row r="7" spans="1:16" x14ac:dyDescent="0.25">
      <c r="A7" s="54"/>
      <c r="B7" s="40">
        <v>2</v>
      </c>
      <c r="C7" s="55">
        <v>453</v>
      </c>
      <c r="D7" s="55">
        <v>335.15043300000002</v>
      </c>
      <c r="E7" s="40">
        <v>128.767606</v>
      </c>
      <c r="F7" s="40">
        <v>125.951595</v>
      </c>
      <c r="G7" s="40">
        <v>21.195679999999999</v>
      </c>
      <c r="H7" s="56">
        <v>57.919756999999997</v>
      </c>
      <c r="I7" s="40">
        <v>296</v>
      </c>
      <c r="J7" s="40">
        <v>107</v>
      </c>
      <c r="K7" s="41">
        <v>10</v>
      </c>
      <c r="L7" s="53">
        <f t="shared" ref="L7:L70" si="0">I7-J7-K7</f>
        <v>179</v>
      </c>
      <c r="M7" s="57">
        <v>268</v>
      </c>
      <c r="N7" s="41">
        <v>97</v>
      </c>
      <c r="O7" s="41">
        <v>9</v>
      </c>
      <c r="P7" s="53">
        <f t="shared" ref="P7:P70" si="1">M7-N7-O7</f>
        <v>162</v>
      </c>
    </row>
    <row r="8" spans="1:16" x14ac:dyDescent="0.25">
      <c r="A8" s="54"/>
      <c r="B8" s="40">
        <v>3</v>
      </c>
      <c r="C8" s="55">
        <v>175</v>
      </c>
      <c r="D8" s="55">
        <v>114.09369700000001</v>
      </c>
      <c r="E8" s="40">
        <v>61.249999000000003</v>
      </c>
      <c r="F8" s="40">
        <v>52.843693000000002</v>
      </c>
      <c r="G8" s="40">
        <v>0</v>
      </c>
      <c r="H8" s="56">
        <v>0</v>
      </c>
      <c r="I8" s="40">
        <v>107</v>
      </c>
      <c r="J8" s="40">
        <v>40</v>
      </c>
      <c r="K8" s="41">
        <v>0</v>
      </c>
      <c r="L8" s="53">
        <f t="shared" si="0"/>
        <v>67</v>
      </c>
      <c r="M8" s="57">
        <v>97</v>
      </c>
      <c r="N8" s="41">
        <v>34</v>
      </c>
      <c r="O8" s="41">
        <v>0</v>
      </c>
      <c r="P8" s="53">
        <f t="shared" si="1"/>
        <v>63</v>
      </c>
    </row>
    <row r="9" spans="1:16" x14ac:dyDescent="0.25">
      <c r="A9" s="54"/>
      <c r="B9" s="40">
        <v>4</v>
      </c>
      <c r="C9" s="55">
        <v>357</v>
      </c>
      <c r="D9" s="55">
        <v>301.35552200000001</v>
      </c>
      <c r="E9" s="40">
        <v>78.319671999999997</v>
      </c>
      <c r="F9" s="40">
        <v>142.93785299999999</v>
      </c>
      <c r="G9" s="40">
        <v>0</v>
      </c>
      <c r="H9" s="56">
        <v>80.098000999999996</v>
      </c>
      <c r="I9" s="40">
        <v>287</v>
      </c>
      <c r="J9" s="40">
        <v>59</v>
      </c>
      <c r="K9" s="41">
        <v>12</v>
      </c>
      <c r="L9" s="53">
        <f t="shared" si="0"/>
        <v>216</v>
      </c>
      <c r="M9" s="57">
        <v>250</v>
      </c>
      <c r="N9" s="41">
        <v>45</v>
      </c>
      <c r="O9" s="41">
        <v>8</v>
      </c>
      <c r="P9" s="53">
        <f t="shared" si="1"/>
        <v>197</v>
      </c>
    </row>
    <row r="10" spans="1:16" x14ac:dyDescent="0.25">
      <c r="A10" s="52"/>
      <c r="B10" s="40">
        <v>5</v>
      </c>
      <c r="C10" s="55">
        <v>334</v>
      </c>
      <c r="D10" s="55">
        <v>220.121128</v>
      </c>
      <c r="E10" s="40">
        <v>58.910879000000001</v>
      </c>
      <c r="F10" s="40">
        <v>127.213143</v>
      </c>
      <c r="G10" s="40">
        <v>4.3589690000000001</v>
      </c>
      <c r="H10" s="56">
        <v>6.0666659999999997</v>
      </c>
      <c r="I10" s="40">
        <v>217</v>
      </c>
      <c r="J10" s="40">
        <v>52</v>
      </c>
      <c r="K10" s="41">
        <v>0</v>
      </c>
      <c r="L10" s="53">
        <f t="shared" si="0"/>
        <v>165</v>
      </c>
      <c r="M10" s="57">
        <v>197</v>
      </c>
      <c r="N10" s="41">
        <v>43</v>
      </c>
      <c r="O10" s="41">
        <v>0</v>
      </c>
      <c r="P10" s="53">
        <f t="shared" si="1"/>
        <v>154</v>
      </c>
    </row>
    <row r="11" spans="1:16" x14ac:dyDescent="0.25">
      <c r="A11" s="54"/>
      <c r="B11" s="40">
        <v>6</v>
      </c>
      <c r="C11" s="55">
        <v>1773</v>
      </c>
      <c r="D11" s="55">
        <v>1109.999984</v>
      </c>
      <c r="E11" s="40">
        <v>220.000102</v>
      </c>
      <c r="F11" s="40">
        <v>804.99989600000004</v>
      </c>
      <c r="G11" s="40">
        <v>15</v>
      </c>
      <c r="H11" s="56">
        <v>70.000000999999997</v>
      </c>
      <c r="I11" s="40">
        <v>1039</v>
      </c>
      <c r="J11" s="40">
        <v>309</v>
      </c>
      <c r="K11" s="41">
        <v>16</v>
      </c>
      <c r="L11" s="53">
        <f t="shared" si="0"/>
        <v>714</v>
      </c>
      <c r="M11" s="57">
        <v>855</v>
      </c>
      <c r="N11" s="41">
        <v>235</v>
      </c>
      <c r="O11" s="41">
        <v>10</v>
      </c>
      <c r="P11" s="53">
        <f t="shared" si="1"/>
        <v>610</v>
      </c>
    </row>
    <row r="12" spans="1:16" x14ac:dyDescent="0.25">
      <c r="A12" s="54"/>
      <c r="B12" s="40">
        <v>7</v>
      </c>
      <c r="C12" s="55">
        <v>2122</v>
      </c>
      <c r="D12" s="55">
        <v>1695.0000030000001</v>
      </c>
      <c r="E12" s="40">
        <v>454.99998900000003</v>
      </c>
      <c r="F12" s="40">
        <v>795.000134</v>
      </c>
      <c r="G12" s="40">
        <v>149.99989600000001</v>
      </c>
      <c r="H12" s="56">
        <v>209.99999700000001</v>
      </c>
      <c r="I12" s="40">
        <v>1256</v>
      </c>
      <c r="J12" s="40">
        <v>477</v>
      </c>
      <c r="K12" s="41">
        <v>21</v>
      </c>
      <c r="L12" s="53">
        <f t="shared" si="0"/>
        <v>758</v>
      </c>
      <c r="M12" s="57">
        <v>1076</v>
      </c>
      <c r="N12" s="41">
        <v>388</v>
      </c>
      <c r="O12" s="41">
        <v>15</v>
      </c>
      <c r="P12" s="53">
        <f t="shared" si="1"/>
        <v>673</v>
      </c>
    </row>
    <row r="13" spans="1:16" x14ac:dyDescent="0.25">
      <c r="A13" s="54"/>
      <c r="B13" s="40">
        <v>8</v>
      </c>
      <c r="C13" s="55">
        <v>1048</v>
      </c>
      <c r="D13" s="55">
        <v>692.63502500000004</v>
      </c>
      <c r="E13" s="40">
        <v>131.639535</v>
      </c>
      <c r="F13" s="40">
        <v>446.857148</v>
      </c>
      <c r="G13" s="40">
        <v>66.907156000000001</v>
      </c>
      <c r="H13" s="56">
        <v>41.397849000000001</v>
      </c>
      <c r="I13" s="40">
        <v>481</v>
      </c>
      <c r="J13" s="40">
        <v>137</v>
      </c>
      <c r="K13" s="41">
        <v>13</v>
      </c>
      <c r="L13" s="53">
        <f t="shared" si="0"/>
        <v>331</v>
      </c>
      <c r="M13" s="57">
        <v>370</v>
      </c>
      <c r="N13" s="41">
        <v>95</v>
      </c>
      <c r="O13" s="41">
        <v>7</v>
      </c>
      <c r="P13" s="53">
        <f t="shared" si="1"/>
        <v>268</v>
      </c>
    </row>
    <row r="14" spans="1:16" x14ac:dyDescent="0.25">
      <c r="A14" s="52"/>
      <c r="B14" s="40">
        <v>9</v>
      </c>
      <c r="C14" s="55">
        <v>1032</v>
      </c>
      <c r="D14" s="55">
        <v>487.13698799999997</v>
      </c>
      <c r="E14" s="40">
        <v>199.275015</v>
      </c>
      <c r="F14" s="40">
        <v>214.92857599999999</v>
      </c>
      <c r="G14" s="40">
        <v>37.422646999999998</v>
      </c>
      <c r="H14" s="56">
        <v>26.344086000000001</v>
      </c>
      <c r="I14" s="40">
        <v>397</v>
      </c>
      <c r="J14" s="40">
        <v>216</v>
      </c>
      <c r="K14" s="41">
        <v>1</v>
      </c>
      <c r="L14" s="53">
        <f t="shared" si="0"/>
        <v>180</v>
      </c>
      <c r="M14" s="57">
        <v>294</v>
      </c>
      <c r="N14" s="41">
        <v>161</v>
      </c>
      <c r="O14" s="41">
        <v>0</v>
      </c>
      <c r="P14" s="53">
        <f t="shared" si="1"/>
        <v>133</v>
      </c>
    </row>
    <row r="15" spans="1:16" x14ac:dyDescent="0.25">
      <c r="A15" s="54"/>
      <c r="B15" s="40">
        <v>10</v>
      </c>
      <c r="C15" s="55">
        <v>298</v>
      </c>
      <c r="D15" s="55">
        <v>231.05587399999999</v>
      </c>
      <c r="E15" s="40">
        <v>98.401641999999995</v>
      </c>
      <c r="F15" s="40">
        <v>73.634653</v>
      </c>
      <c r="G15" s="40">
        <v>0</v>
      </c>
      <c r="H15" s="56">
        <v>59.019581000000002</v>
      </c>
      <c r="I15" s="40">
        <v>185</v>
      </c>
      <c r="J15" s="40">
        <v>74</v>
      </c>
      <c r="K15" s="41">
        <v>3</v>
      </c>
      <c r="L15" s="53">
        <f t="shared" si="0"/>
        <v>108</v>
      </c>
      <c r="M15" s="57">
        <v>161</v>
      </c>
      <c r="N15" s="41">
        <v>63</v>
      </c>
      <c r="O15" s="41">
        <v>3</v>
      </c>
      <c r="P15" s="53">
        <f t="shared" si="1"/>
        <v>95</v>
      </c>
    </row>
    <row r="16" spans="1:16" x14ac:dyDescent="0.25">
      <c r="A16" s="54"/>
      <c r="B16" s="40">
        <v>11</v>
      </c>
      <c r="C16" s="55">
        <v>427</v>
      </c>
      <c r="D16" s="55">
        <v>271.75072599999999</v>
      </c>
      <c r="E16" s="40">
        <v>163.66802799999999</v>
      </c>
      <c r="F16" s="40">
        <v>84.896420000000006</v>
      </c>
      <c r="G16" s="40">
        <v>0</v>
      </c>
      <c r="H16" s="56">
        <v>23.186264000000001</v>
      </c>
      <c r="I16" s="40">
        <v>204</v>
      </c>
      <c r="J16" s="40">
        <v>96</v>
      </c>
      <c r="K16" s="41">
        <v>1</v>
      </c>
      <c r="L16" s="53">
        <f t="shared" si="0"/>
        <v>107</v>
      </c>
      <c r="M16" s="57">
        <v>158</v>
      </c>
      <c r="N16" s="41">
        <v>68</v>
      </c>
      <c r="O16" s="41">
        <v>1</v>
      </c>
      <c r="P16" s="53">
        <f t="shared" si="1"/>
        <v>89</v>
      </c>
    </row>
    <row r="17" spans="1:16" x14ac:dyDescent="0.25">
      <c r="A17" s="54"/>
      <c r="B17" s="40">
        <v>12</v>
      </c>
      <c r="C17" s="55">
        <v>259</v>
      </c>
      <c r="D17" s="55">
        <v>217.99794399999999</v>
      </c>
      <c r="E17" s="40">
        <v>77.315571000000006</v>
      </c>
      <c r="F17" s="40">
        <v>90.094162999999995</v>
      </c>
      <c r="G17" s="40">
        <v>0</v>
      </c>
      <c r="H17" s="56">
        <v>50.588211999999999</v>
      </c>
      <c r="I17" s="40">
        <v>225</v>
      </c>
      <c r="J17" s="40">
        <v>86</v>
      </c>
      <c r="K17" s="41">
        <v>4</v>
      </c>
      <c r="L17" s="53">
        <f t="shared" si="0"/>
        <v>135</v>
      </c>
      <c r="M17" s="57">
        <v>191</v>
      </c>
      <c r="N17" s="41">
        <v>67</v>
      </c>
      <c r="O17" s="41">
        <v>4</v>
      </c>
      <c r="P17" s="53">
        <f t="shared" si="1"/>
        <v>120</v>
      </c>
    </row>
    <row r="18" spans="1:16" x14ac:dyDescent="0.25">
      <c r="A18" s="52"/>
      <c r="B18" s="40">
        <v>13</v>
      </c>
      <c r="C18" s="55">
        <v>526</v>
      </c>
      <c r="D18" s="55">
        <v>341.04244599999998</v>
      </c>
      <c r="E18" s="40">
        <v>131.146838</v>
      </c>
      <c r="F18" s="40">
        <v>145.50003000000001</v>
      </c>
      <c r="G18" s="40">
        <v>34.871755999999998</v>
      </c>
      <c r="H18" s="56">
        <v>21.666665999999999</v>
      </c>
      <c r="I18" s="40">
        <v>291</v>
      </c>
      <c r="J18" s="40">
        <v>121</v>
      </c>
      <c r="K18" s="41">
        <v>3</v>
      </c>
      <c r="L18" s="53">
        <f t="shared" si="0"/>
        <v>167</v>
      </c>
      <c r="M18" s="57">
        <v>251</v>
      </c>
      <c r="N18" s="41">
        <v>99</v>
      </c>
      <c r="O18" s="41">
        <v>2</v>
      </c>
      <c r="P18" s="53">
        <f t="shared" si="1"/>
        <v>150</v>
      </c>
    </row>
    <row r="19" spans="1:16" x14ac:dyDescent="0.25">
      <c r="A19" s="54"/>
      <c r="B19" s="40">
        <v>14</v>
      </c>
      <c r="C19" s="55">
        <v>552</v>
      </c>
      <c r="D19" s="55">
        <v>344.92386399999998</v>
      </c>
      <c r="E19" s="40">
        <v>121.142854</v>
      </c>
      <c r="F19" s="40">
        <v>200.749236</v>
      </c>
      <c r="G19" s="40">
        <v>2.6086960000000001</v>
      </c>
      <c r="H19" s="56">
        <v>2.9230770000000001</v>
      </c>
      <c r="I19" s="40">
        <v>304</v>
      </c>
      <c r="J19" s="40">
        <v>133</v>
      </c>
      <c r="K19" s="41">
        <v>0</v>
      </c>
      <c r="L19" s="53">
        <f t="shared" si="0"/>
        <v>171</v>
      </c>
      <c r="M19" s="57">
        <v>235</v>
      </c>
      <c r="N19" s="41">
        <v>94</v>
      </c>
      <c r="O19" s="41">
        <v>0</v>
      </c>
      <c r="P19" s="53">
        <f t="shared" si="1"/>
        <v>141</v>
      </c>
    </row>
    <row r="20" spans="1:16" x14ac:dyDescent="0.25">
      <c r="A20" s="54"/>
      <c r="B20" s="40">
        <v>15</v>
      </c>
      <c r="C20" s="55">
        <v>638</v>
      </c>
      <c r="D20" s="55">
        <v>387.150824</v>
      </c>
      <c r="E20" s="40">
        <v>158.49831699999999</v>
      </c>
      <c r="F20" s="40">
        <v>154.245925</v>
      </c>
      <c r="G20" s="40">
        <v>32.692270999999998</v>
      </c>
      <c r="H20" s="56">
        <v>26</v>
      </c>
      <c r="I20" s="40">
        <v>350</v>
      </c>
      <c r="J20" s="40">
        <v>140</v>
      </c>
      <c r="K20" s="41">
        <v>5</v>
      </c>
      <c r="L20" s="53">
        <f t="shared" si="0"/>
        <v>205</v>
      </c>
      <c r="M20" s="57">
        <v>278</v>
      </c>
      <c r="N20" s="41">
        <v>97</v>
      </c>
      <c r="O20" s="41">
        <v>4</v>
      </c>
      <c r="P20" s="53">
        <f t="shared" si="1"/>
        <v>177</v>
      </c>
    </row>
    <row r="21" spans="1:16" x14ac:dyDescent="0.25">
      <c r="A21" s="54"/>
      <c r="B21" s="40">
        <v>16</v>
      </c>
      <c r="C21" s="55">
        <v>597</v>
      </c>
      <c r="D21" s="55">
        <v>361.23156399999999</v>
      </c>
      <c r="E21" s="40">
        <v>144.688118</v>
      </c>
      <c r="F21" s="40">
        <v>172.44070300000001</v>
      </c>
      <c r="G21" s="40">
        <v>22.888888999999999</v>
      </c>
      <c r="H21" s="56">
        <v>8.4</v>
      </c>
      <c r="I21" s="40">
        <v>333</v>
      </c>
      <c r="J21" s="40">
        <v>123</v>
      </c>
      <c r="K21" s="41">
        <v>2</v>
      </c>
      <c r="L21" s="53">
        <f t="shared" si="0"/>
        <v>208</v>
      </c>
      <c r="M21" s="57">
        <v>258</v>
      </c>
      <c r="N21" s="41">
        <v>98</v>
      </c>
      <c r="O21" s="41">
        <v>2</v>
      </c>
      <c r="P21" s="53">
        <f t="shared" si="1"/>
        <v>158</v>
      </c>
    </row>
    <row r="22" spans="1:16" x14ac:dyDescent="0.25">
      <c r="A22" s="52"/>
      <c r="B22" s="40">
        <v>17</v>
      </c>
      <c r="C22" s="55">
        <v>539</v>
      </c>
      <c r="D22" s="55">
        <v>389.830018</v>
      </c>
      <c r="E22" s="40">
        <v>98.388672</v>
      </c>
      <c r="F22" s="40">
        <v>235.33658</v>
      </c>
      <c r="G22" s="40">
        <v>32</v>
      </c>
      <c r="H22" s="56">
        <v>20.533332999999999</v>
      </c>
      <c r="I22" s="40">
        <v>213</v>
      </c>
      <c r="J22" s="40">
        <v>75</v>
      </c>
      <c r="K22" s="41">
        <v>3</v>
      </c>
      <c r="L22" s="53">
        <f t="shared" si="0"/>
        <v>135</v>
      </c>
      <c r="M22" s="57">
        <v>158</v>
      </c>
      <c r="N22" s="41">
        <v>49</v>
      </c>
      <c r="O22" s="41">
        <v>3</v>
      </c>
      <c r="P22" s="53">
        <f t="shared" si="1"/>
        <v>106</v>
      </c>
    </row>
    <row r="23" spans="1:16" x14ac:dyDescent="0.25">
      <c r="A23" s="54"/>
      <c r="B23" s="40">
        <v>18</v>
      </c>
      <c r="C23" s="55">
        <v>373</v>
      </c>
      <c r="D23" s="55">
        <v>248.01710700000001</v>
      </c>
      <c r="E23" s="40">
        <v>100.927734</v>
      </c>
      <c r="F23" s="40">
        <v>95.498900000000006</v>
      </c>
      <c r="G23" s="40">
        <v>36</v>
      </c>
      <c r="H23" s="56">
        <v>6.0666669999999998</v>
      </c>
      <c r="I23" s="40">
        <v>214</v>
      </c>
      <c r="J23" s="40">
        <v>110</v>
      </c>
      <c r="K23" s="41">
        <v>1</v>
      </c>
      <c r="L23" s="53">
        <f t="shared" si="0"/>
        <v>103</v>
      </c>
      <c r="M23" s="57">
        <v>176</v>
      </c>
      <c r="N23" s="41">
        <v>89</v>
      </c>
      <c r="O23" s="41">
        <v>1</v>
      </c>
      <c r="P23" s="53">
        <f t="shared" si="1"/>
        <v>86</v>
      </c>
    </row>
    <row r="24" spans="1:16" x14ac:dyDescent="0.25">
      <c r="A24" s="54"/>
      <c r="B24" s="40">
        <v>19</v>
      </c>
      <c r="C24" s="55">
        <v>1949</v>
      </c>
      <c r="D24" s="55">
        <v>771.92316500000004</v>
      </c>
      <c r="E24" s="40">
        <v>467.53311000000002</v>
      </c>
      <c r="F24" s="40">
        <v>225.05668900000001</v>
      </c>
      <c r="G24" s="40">
        <v>49.333331999999999</v>
      </c>
      <c r="H24" s="56">
        <v>23.333334000000001</v>
      </c>
      <c r="I24" s="40">
        <v>717</v>
      </c>
      <c r="J24" s="40">
        <v>352</v>
      </c>
      <c r="K24" s="41">
        <v>6</v>
      </c>
      <c r="L24" s="53">
        <f t="shared" si="0"/>
        <v>359</v>
      </c>
      <c r="M24" s="57">
        <v>542</v>
      </c>
      <c r="N24" s="41">
        <v>247</v>
      </c>
      <c r="O24" s="41">
        <v>5</v>
      </c>
      <c r="P24" s="53">
        <f t="shared" si="1"/>
        <v>290</v>
      </c>
    </row>
    <row r="25" spans="1:16" x14ac:dyDescent="0.25">
      <c r="A25" s="54"/>
      <c r="B25" s="40">
        <v>20</v>
      </c>
      <c r="C25" s="55">
        <v>903</v>
      </c>
      <c r="D25" s="55">
        <v>204.9999</v>
      </c>
      <c r="E25" s="40">
        <v>130.00000199999999</v>
      </c>
      <c r="F25" s="40">
        <v>54.999901000000001</v>
      </c>
      <c r="G25" s="40">
        <v>20</v>
      </c>
      <c r="H25" s="56">
        <v>0</v>
      </c>
      <c r="I25" s="40">
        <v>158</v>
      </c>
      <c r="J25" s="40">
        <v>86</v>
      </c>
      <c r="K25" s="41">
        <v>0</v>
      </c>
      <c r="L25" s="53">
        <f t="shared" si="0"/>
        <v>72</v>
      </c>
      <c r="M25" s="57">
        <v>89</v>
      </c>
      <c r="N25" s="41">
        <v>44</v>
      </c>
      <c r="O25" s="41">
        <v>0</v>
      </c>
      <c r="P25" s="53">
        <f t="shared" si="1"/>
        <v>45</v>
      </c>
    </row>
    <row r="26" spans="1:16" x14ac:dyDescent="0.25">
      <c r="A26" s="52"/>
      <c r="B26" s="40">
        <v>21</v>
      </c>
      <c r="C26" s="55">
        <v>1225</v>
      </c>
      <c r="D26" s="55">
        <v>554.433089</v>
      </c>
      <c r="E26" s="40">
        <v>380.463504</v>
      </c>
      <c r="F26" s="40">
        <v>134.78756999999999</v>
      </c>
      <c r="G26" s="40">
        <v>28.333334000000001</v>
      </c>
      <c r="H26" s="56">
        <v>10.848684</v>
      </c>
      <c r="I26" s="40">
        <v>387</v>
      </c>
      <c r="J26" s="40">
        <v>241</v>
      </c>
      <c r="K26" s="41">
        <v>4</v>
      </c>
      <c r="L26" s="53">
        <f t="shared" si="0"/>
        <v>142</v>
      </c>
      <c r="M26" s="57">
        <v>270</v>
      </c>
      <c r="N26" s="41">
        <v>144</v>
      </c>
      <c r="O26" s="41">
        <v>3</v>
      </c>
      <c r="P26" s="53">
        <f t="shared" si="1"/>
        <v>123</v>
      </c>
    </row>
    <row r="27" spans="1:16" x14ac:dyDescent="0.25">
      <c r="A27" s="54"/>
      <c r="B27" s="40">
        <v>22</v>
      </c>
      <c r="C27" s="55">
        <v>424</v>
      </c>
      <c r="D27" s="55">
        <v>272.45243199999999</v>
      </c>
      <c r="E27" s="40">
        <v>145.501463</v>
      </c>
      <c r="F27" s="40">
        <v>121.325969</v>
      </c>
      <c r="G27" s="40">
        <v>0</v>
      </c>
      <c r="H27" s="56">
        <v>5.625</v>
      </c>
      <c r="I27" s="40">
        <v>203</v>
      </c>
      <c r="J27" s="40">
        <v>106</v>
      </c>
      <c r="K27" s="41">
        <v>0</v>
      </c>
      <c r="L27" s="53">
        <f t="shared" si="0"/>
        <v>97</v>
      </c>
      <c r="M27" s="57">
        <v>152</v>
      </c>
      <c r="N27" s="41">
        <v>72</v>
      </c>
      <c r="O27" s="41">
        <v>0</v>
      </c>
      <c r="P27" s="53">
        <f t="shared" si="1"/>
        <v>80</v>
      </c>
    </row>
    <row r="28" spans="1:16" x14ac:dyDescent="0.25">
      <c r="A28" s="54"/>
      <c r="B28" s="40">
        <v>23</v>
      </c>
      <c r="C28" s="55">
        <v>441</v>
      </c>
      <c r="D28" s="55">
        <v>223.006463</v>
      </c>
      <c r="E28" s="40">
        <v>122.285715</v>
      </c>
      <c r="F28" s="40">
        <v>90.461074999999994</v>
      </c>
      <c r="G28" s="40">
        <v>0.86956500000000003</v>
      </c>
      <c r="H28" s="56">
        <v>0.461538</v>
      </c>
      <c r="I28" s="40">
        <v>184</v>
      </c>
      <c r="J28" s="40">
        <v>93</v>
      </c>
      <c r="K28" s="41">
        <v>5</v>
      </c>
      <c r="L28" s="53">
        <f t="shared" si="0"/>
        <v>86</v>
      </c>
      <c r="M28" s="57">
        <v>150</v>
      </c>
      <c r="N28" s="41">
        <v>75</v>
      </c>
      <c r="O28" s="41">
        <v>4</v>
      </c>
      <c r="P28" s="53">
        <f t="shared" si="1"/>
        <v>71</v>
      </c>
    </row>
    <row r="29" spans="1:16" x14ac:dyDescent="0.25">
      <c r="A29" s="54"/>
      <c r="B29" s="40">
        <v>24</v>
      </c>
      <c r="C29" s="55">
        <v>324</v>
      </c>
      <c r="D29" s="55">
        <v>205.06957</v>
      </c>
      <c r="E29" s="40">
        <v>56.571427</v>
      </c>
      <c r="F29" s="40">
        <v>138.78959399999999</v>
      </c>
      <c r="G29" s="40">
        <v>0.52173899999999995</v>
      </c>
      <c r="H29" s="56">
        <v>0.61538499999999996</v>
      </c>
      <c r="I29" s="40">
        <v>185</v>
      </c>
      <c r="J29" s="40">
        <v>75</v>
      </c>
      <c r="K29" s="41">
        <v>6</v>
      </c>
      <c r="L29" s="53">
        <f t="shared" si="0"/>
        <v>104</v>
      </c>
      <c r="M29" s="57">
        <v>153</v>
      </c>
      <c r="N29" s="41">
        <v>55</v>
      </c>
      <c r="O29" s="41">
        <v>4</v>
      </c>
      <c r="P29" s="53">
        <f t="shared" si="1"/>
        <v>94</v>
      </c>
    </row>
    <row r="30" spans="1:16" x14ac:dyDescent="0.25">
      <c r="A30" s="52"/>
      <c r="B30" s="40">
        <v>25</v>
      </c>
      <c r="C30" s="55">
        <v>285</v>
      </c>
      <c r="D30" s="55">
        <v>166.68560299999999</v>
      </c>
      <c r="E30" s="40">
        <v>76.443877999999998</v>
      </c>
      <c r="F30" s="40">
        <v>58.040993</v>
      </c>
      <c r="G30" s="40">
        <v>13.076908</v>
      </c>
      <c r="H30" s="56">
        <v>11.266667</v>
      </c>
      <c r="I30" s="40">
        <v>120</v>
      </c>
      <c r="J30" s="40">
        <v>45</v>
      </c>
      <c r="K30" s="41">
        <v>0</v>
      </c>
      <c r="L30" s="53">
        <f t="shared" si="0"/>
        <v>75</v>
      </c>
      <c r="M30" s="57">
        <v>95</v>
      </c>
      <c r="N30" s="41">
        <v>29</v>
      </c>
      <c r="O30" s="41">
        <v>0</v>
      </c>
      <c r="P30" s="53">
        <f t="shared" si="1"/>
        <v>66</v>
      </c>
    </row>
    <row r="31" spans="1:16" x14ac:dyDescent="0.25">
      <c r="A31" s="52"/>
      <c r="B31" s="40">
        <v>26</v>
      </c>
      <c r="C31" s="55">
        <v>582</v>
      </c>
      <c r="D31" s="55">
        <v>404.63729000000001</v>
      </c>
      <c r="E31" s="40">
        <v>268.40556099999998</v>
      </c>
      <c r="F31" s="40">
        <v>132.015252</v>
      </c>
      <c r="G31" s="40">
        <v>1.875</v>
      </c>
      <c r="H31" s="56">
        <v>2.341469</v>
      </c>
      <c r="I31" s="40">
        <v>305</v>
      </c>
      <c r="J31" s="40">
        <v>183</v>
      </c>
      <c r="K31" s="41">
        <v>2</v>
      </c>
      <c r="L31" s="53">
        <f t="shared" si="0"/>
        <v>120</v>
      </c>
      <c r="M31" s="57">
        <v>220</v>
      </c>
      <c r="N31" s="41">
        <v>124</v>
      </c>
      <c r="O31" s="41">
        <v>2</v>
      </c>
      <c r="P31" s="53">
        <f t="shared" si="1"/>
        <v>94</v>
      </c>
    </row>
    <row r="32" spans="1:16" x14ac:dyDescent="0.25">
      <c r="A32" s="52"/>
      <c r="B32" s="40">
        <v>27</v>
      </c>
      <c r="C32" s="55">
        <v>583</v>
      </c>
      <c r="D32" s="55">
        <v>392.362909</v>
      </c>
      <c r="E32" s="40">
        <v>236.59452999999999</v>
      </c>
      <c r="F32" s="40">
        <v>147.984835</v>
      </c>
      <c r="G32" s="40">
        <v>2.125</v>
      </c>
      <c r="H32" s="56">
        <v>1.658541</v>
      </c>
      <c r="I32" s="40">
        <v>276</v>
      </c>
      <c r="J32" s="40">
        <v>131</v>
      </c>
      <c r="K32" s="41">
        <v>1</v>
      </c>
      <c r="L32" s="53">
        <f t="shared" si="0"/>
        <v>144</v>
      </c>
      <c r="M32" s="57">
        <v>201</v>
      </c>
      <c r="N32" s="41">
        <v>88</v>
      </c>
      <c r="O32" s="41">
        <v>0</v>
      </c>
      <c r="P32" s="53">
        <f t="shared" si="1"/>
        <v>113</v>
      </c>
    </row>
    <row r="33" spans="1:16" x14ac:dyDescent="0.25">
      <c r="A33" s="52"/>
      <c r="B33" s="40">
        <v>28</v>
      </c>
      <c r="C33" s="55">
        <v>87</v>
      </c>
      <c r="D33" s="55">
        <v>48.076968999999998</v>
      </c>
      <c r="E33" s="40">
        <v>17.466989999999999</v>
      </c>
      <c r="F33" s="40">
        <v>24.943311999999999</v>
      </c>
      <c r="G33" s="40">
        <v>0.66666700000000001</v>
      </c>
      <c r="H33" s="56">
        <v>1.6666669999999999</v>
      </c>
      <c r="I33" s="40">
        <v>53</v>
      </c>
      <c r="J33" s="40">
        <v>14</v>
      </c>
      <c r="K33" s="41">
        <v>0</v>
      </c>
      <c r="L33" s="53">
        <f t="shared" si="0"/>
        <v>39</v>
      </c>
      <c r="M33" s="57">
        <v>37</v>
      </c>
      <c r="N33" s="41">
        <v>5</v>
      </c>
      <c r="O33" s="41">
        <v>0</v>
      </c>
      <c r="P33" s="53">
        <f t="shared" si="1"/>
        <v>32</v>
      </c>
    </row>
    <row r="34" spans="1:16" x14ac:dyDescent="0.25">
      <c r="A34" s="52"/>
      <c r="B34" s="40">
        <v>29</v>
      </c>
      <c r="C34" s="55">
        <v>843</v>
      </c>
      <c r="D34" s="55">
        <v>501.11468100000002</v>
      </c>
      <c r="E34" s="40">
        <v>249.03534300000001</v>
      </c>
      <c r="F34" s="40">
        <v>133.88646199999999</v>
      </c>
      <c r="G34" s="40">
        <v>21.666667</v>
      </c>
      <c r="H34" s="56">
        <v>2.526316</v>
      </c>
      <c r="I34" s="40">
        <v>331</v>
      </c>
      <c r="J34" s="40">
        <v>170</v>
      </c>
      <c r="K34" s="41">
        <v>2</v>
      </c>
      <c r="L34" s="53">
        <f t="shared" si="0"/>
        <v>159</v>
      </c>
      <c r="M34" s="57">
        <v>251</v>
      </c>
      <c r="N34" s="41">
        <v>123</v>
      </c>
      <c r="O34" s="41">
        <v>1</v>
      </c>
      <c r="P34" s="53">
        <f t="shared" si="1"/>
        <v>127</v>
      </c>
    </row>
    <row r="35" spans="1:16" x14ac:dyDescent="0.25">
      <c r="A35" s="52"/>
      <c r="B35" s="40">
        <v>30</v>
      </c>
      <c r="C35" s="55">
        <v>599</v>
      </c>
      <c r="D35" s="55">
        <v>250.83508599999999</v>
      </c>
      <c r="E35" s="40">
        <v>192.77117200000001</v>
      </c>
      <c r="F35" s="40">
        <v>53.421052000000003</v>
      </c>
      <c r="G35" s="40">
        <v>4.6428570000000002</v>
      </c>
      <c r="H35" s="56">
        <v>0</v>
      </c>
      <c r="I35" s="40">
        <v>217</v>
      </c>
      <c r="J35" s="40">
        <v>163</v>
      </c>
      <c r="K35" s="41">
        <v>1</v>
      </c>
      <c r="L35" s="53">
        <f t="shared" si="0"/>
        <v>53</v>
      </c>
      <c r="M35" s="57">
        <v>152</v>
      </c>
      <c r="N35" s="41">
        <v>105</v>
      </c>
      <c r="O35" s="41">
        <v>1</v>
      </c>
      <c r="P35" s="53">
        <f t="shared" si="1"/>
        <v>46</v>
      </c>
    </row>
    <row r="36" spans="1:16" x14ac:dyDescent="0.25">
      <c r="A36" s="52"/>
      <c r="B36" s="40">
        <v>31</v>
      </c>
      <c r="C36" s="55">
        <v>943</v>
      </c>
      <c r="D36" s="55">
        <v>384.165122</v>
      </c>
      <c r="E36" s="40">
        <v>257.22903200000002</v>
      </c>
      <c r="F36" s="40">
        <v>121.578947</v>
      </c>
      <c r="G36" s="40">
        <v>5.3571429999999998</v>
      </c>
      <c r="H36" s="56">
        <v>0</v>
      </c>
      <c r="I36" s="40">
        <v>302</v>
      </c>
      <c r="J36" s="40">
        <v>170</v>
      </c>
      <c r="K36" s="41">
        <v>8</v>
      </c>
      <c r="L36" s="53">
        <f t="shared" si="0"/>
        <v>124</v>
      </c>
      <c r="M36" s="57">
        <v>213</v>
      </c>
      <c r="N36" s="41">
        <v>108</v>
      </c>
      <c r="O36" s="41">
        <v>6</v>
      </c>
      <c r="P36" s="53">
        <f t="shared" si="1"/>
        <v>99</v>
      </c>
    </row>
    <row r="37" spans="1:16" x14ac:dyDescent="0.25">
      <c r="A37" s="52"/>
      <c r="B37" s="40">
        <v>32</v>
      </c>
      <c r="C37" s="55">
        <v>397</v>
      </c>
      <c r="D37" s="55">
        <v>277.01960700000001</v>
      </c>
      <c r="E37" s="40">
        <v>98.504814999999994</v>
      </c>
      <c r="F37" s="40">
        <v>158.56080499999999</v>
      </c>
      <c r="G37" s="40">
        <v>11.147539999999999</v>
      </c>
      <c r="H37" s="56">
        <v>0</v>
      </c>
      <c r="I37" s="40">
        <v>285</v>
      </c>
      <c r="J37" s="40">
        <v>84</v>
      </c>
      <c r="K37" s="41">
        <v>4</v>
      </c>
      <c r="L37" s="53">
        <f t="shared" si="0"/>
        <v>197</v>
      </c>
      <c r="M37" s="57">
        <v>232</v>
      </c>
      <c r="N37" s="41">
        <v>68</v>
      </c>
      <c r="O37" s="41">
        <v>1</v>
      </c>
      <c r="P37" s="53">
        <f t="shared" si="1"/>
        <v>163</v>
      </c>
    </row>
    <row r="38" spans="1:16" x14ac:dyDescent="0.25">
      <c r="A38" s="52"/>
      <c r="B38" s="40">
        <v>33</v>
      </c>
      <c r="C38" s="55">
        <v>357</v>
      </c>
      <c r="D38" s="55">
        <v>165.86641399999999</v>
      </c>
      <c r="E38" s="40">
        <v>110.859729</v>
      </c>
      <c r="F38" s="40">
        <v>44.252901999999999</v>
      </c>
      <c r="G38" s="40">
        <v>5.3333329999999997</v>
      </c>
      <c r="H38" s="56">
        <v>0.875</v>
      </c>
      <c r="I38" s="40">
        <v>177</v>
      </c>
      <c r="J38" s="40">
        <v>99</v>
      </c>
      <c r="K38" s="41">
        <v>0</v>
      </c>
      <c r="L38" s="53">
        <f t="shared" si="0"/>
        <v>78</v>
      </c>
      <c r="M38" s="57">
        <v>131</v>
      </c>
      <c r="N38" s="41">
        <v>62</v>
      </c>
      <c r="O38" s="41">
        <v>0</v>
      </c>
      <c r="P38" s="53">
        <f t="shared" si="1"/>
        <v>69</v>
      </c>
    </row>
    <row r="39" spans="1:16" x14ac:dyDescent="0.25">
      <c r="A39" s="52"/>
      <c r="B39" s="40">
        <v>34</v>
      </c>
      <c r="C39" s="55">
        <v>861</v>
      </c>
      <c r="D39" s="55">
        <v>402.139185</v>
      </c>
      <c r="E39" s="40">
        <v>199.21136100000001</v>
      </c>
      <c r="F39" s="40">
        <v>124.79993</v>
      </c>
      <c r="G39" s="40">
        <v>43.333370000000002</v>
      </c>
      <c r="H39" s="56">
        <v>34.794522000000001</v>
      </c>
      <c r="I39" s="40">
        <v>247</v>
      </c>
      <c r="J39" s="40">
        <v>149</v>
      </c>
      <c r="K39" s="41">
        <v>2</v>
      </c>
      <c r="L39" s="53">
        <f t="shared" si="0"/>
        <v>96</v>
      </c>
      <c r="M39" s="57">
        <v>157</v>
      </c>
      <c r="N39" s="41">
        <v>82</v>
      </c>
      <c r="O39" s="41">
        <v>2</v>
      </c>
      <c r="P39" s="53">
        <f t="shared" si="1"/>
        <v>73</v>
      </c>
    </row>
    <row r="40" spans="1:16" x14ac:dyDescent="0.25">
      <c r="A40" s="52"/>
      <c r="B40" s="40">
        <v>35</v>
      </c>
      <c r="C40" s="55">
        <v>912</v>
      </c>
      <c r="D40" s="55">
        <v>508.15583500000002</v>
      </c>
      <c r="E40" s="40">
        <v>158.48488499999999</v>
      </c>
      <c r="F40" s="40">
        <v>227.922021</v>
      </c>
      <c r="G40" s="40">
        <v>98.666739000000007</v>
      </c>
      <c r="H40" s="56">
        <v>23.082191999999999</v>
      </c>
      <c r="I40" s="40">
        <v>355</v>
      </c>
      <c r="J40" s="40">
        <v>195</v>
      </c>
      <c r="K40" s="41">
        <v>3</v>
      </c>
      <c r="L40" s="53">
        <f t="shared" si="0"/>
        <v>157</v>
      </c>
      <c r="M40" s="57">
        <v>262</v>
      </c>
      <c r="N40" s="41">
        <v>125</v>
      </c>
      <c r="O40" s="41">
        <v>1</v>
      </c>
      <c r="P40" s="53">
        <f t="shared" si="1"/>
        <v>136</v>
      </c>
    </row>
    <row r="41" spans="1:16" x14ac:dyDescent="0.25">
      <c r="A41" s="52"/>
      <c r="B41" s="40">
        <v>36</v>
      </c>
      <c r="C41" s="55">
        <v>2211</v>
      </c>
      <c r="D41" s="55">
        <v>414.58250099999998</v>
      </c>
      <c r="E41" s="40">
        <v>298.67336799999998</v>
      </c>
      <c r="F41" s="40">
        <v>105.90913</v>
      </c>
      <c r="G41" s="40">
        <v>0</v>
      </c>
      <c r="H41" s="56">
        <v>10</v>
      </c>
      <c r="I41" s="40">
        <v>527</v>
      </c>
      <c r="J41" s="40">
        <v>359</v>
      </c>
      <c r="K41" s="41">
        <v>2</v>
      </c>
      <c r="L41" s="53">
        <f t="shared" si="0"/>
        <v>166</v>
      </c>
      <c r="M41" s="57">
        <v>317</v>
      </c>
      <c r="N41" s="41">
        <v>203</v>
      </c>
      <c r="O41" s="41">
        <v>1</v>
      </c>
      <c r="P41" s="53">
        <f t="shared" si="1"/>
        <v>113</v>
      </c>
    </row>
    <row r="42" spans="1:16" x14ac:dyDescent="0.25">
      <c r="A42" s="52"/>
      <c r="B42" s="40">
        <v>37</v>
      </c>
      <c r="C42" s="55">
        <v>747</v>
      </c>
      <c r="D42" s="55">
        <v>384.880358</v>
      </c>
      <c r="E42" s="40">
        <v>305.833257</v>
      </c>
      <c r="F42" s="40">
        <v>67.228914000000003</v>
      </c>
      <c r="G42" s="40">
        <v>0</v>
      </c>
      <c r="H42" s="56">
        <v>11.818182</v>
      </c>
      <c r="I42" s="40">
        <v>215</v>
      </c>
      <c r="J42" s="40">
        <v>131</v>
      </c>
      <c r="K42" s="41">
        <v>0</v>
      </c>
      <c r="L42" s="53">
        <f t="shared" si="0"/>
        <v>84</v>
      </c>
      <c r="M42" s="57">
        <v>136</v>
      </c>
      <c r="N42" s="41">
        <v>68</v>
      </c>
      <c r="O42" s="41">
        <v>0</v>
      </c>
      <c r="P42" s="53">
        <f t="shared" si="1"/>
        <v>68</v>
      </c>
    </row>
    <row r="43" spans="1:16" x14ac:dyDescent="0.25">
      <c r="A43" s="52"/>
      <c r="B43" s="40">
        <v>38</v>
      </c>
      <c r="C43" s="55">
        <v>298</v>
      </c>
      <c r="D43" s="55">
        <v>165.01449099999999</v>
      </c>
      <c r="E43" s="40">
        <v>90.703939000000005</v>
      </c>
      <c r="F43" s="40">
        <v>48.670458000000004</v>
      </c>
      <c r="G43" s="40">
        <v>1.694914</v>
      </c>
      <c r="H43" s="56">
        <v>2.2784810000000002</v>
      </c>
      <c r="I43" s="40">
        <v>120</v>
      </c>
      <c r="J43" s="40">
        <v>44</v>
      </c>
      <c r="K43" s="41">
        <v>3</v>
      </c>
      <c r="L43" s="53">
        <f t="shared" si="0"/>
        <v>73</v>
      </c>
      <c r="M43" s="57">
        <v>81</v>
      </c>
      <c r="N43" s="41">
        <v>25</v>
      </c>
      <c r="O43" s="41">
        <v>3</v>
      </c>
      <c r="P43" s="53">
        <f t="shared" si="1"/>
        <v>53</v>
      </c>
    </row>
    <row r="44" spans="1:16" x14ac:dyDescent="0.25">
      <c r="A44" s="52"/>
      <c r="B44" s="40">
        <v>39</v>
      </c>
      <c r="C44" s="55">
        <v>354</v>
      </c>
      <c r="D44" s="55">
        <v>207.292979</v>
      </c>
      <c r="E44" s="40">
        <v>132.019002</v>
      </c>
      <c r="F44" s="40">
        <v>63.574738000000004</v>
      </c>
      <c r="G44" s="40">
        <v>4.5901639999999997</v>
      </c>
      <c r="H44" s="56">
        <v>2.6582279999999998</v>
      </c>
      <c r="I44" s="40">
        <v>147</v>
      </c>
      <c r="J44" s="40">
        <v>90</v>
      </c>
      <c r="K44" s="41">
        <v>1</v>
      </c>
      <c r="L44" s="53">
        <f t="shared" si="0"/>
        <v>56</v>
      </c>
      <c r="M44" s="57">
        <v>99</v>
      </c>
      <c r="N44" s="41">
        <v>49</v>
      </c>
      <c r="O44" s="41">
        <v>0</v>
      </c>
      <c r="P44" s="53">
        <f t="shared" si="1"/>
        <v>50</v>
      </c>
    </row>
    <row r="45" spans="1:16" x14ac:dyDescent="0.25">
      <c r="A45" s="52"/>
      <c r="B45" s="40">
        <v>40</v>
      </c>
      <c r="C45" s="55">
        <v>391</v>
      </c>
      <c r="D45" s="55">
        <v>234.71957800000001</v>
      </c>
      <c r="E45" s="40">
        <v>131.339753</v>
      </c>
      <c r="F45" s="40">
        <v>84.413667000000004</v>
      </c>
      <c r="G45" s="40">
        <v>5.9016390000000003</v>
      </c>
      <c r="H45" s="56">
        <v>0</v>
      </c>
      <c r="I45" s="40">
        <v>186</v>
      </c>
      <c r="J45" s="40">
        <v>114</v>
      </c>
      <c r="K45" s="41">
        <v>0</v>
      </c>
      <c r="L45" s="53">
        <f t="shared" si="0"/>
        <v>72</v>
      </c>
      <c r="M45" s="57">
        <v>124</v>
      </c>
      <c r="N45" s="41">
        <v>67</v>
      </c>
      <c r="O45" s="41">
        <v>0</v>
      </c>
      <c r="P45" s="53">
        <f t="shared" si="1"/>
        <v>57</v>
      </c>
    </row>
    <row r="46" spans="1:16" x14ac:dyDescent="0.25">
      <c r="A46" s="52"/>
      <c r="B46" s="40">
        <v>41</v>
      </c>
      <c r="C46" s="55">
        <v>512</v>
      </c>
      <c r="D46" s="55">
        <v>309.452268</v>
      </c>
      <c r="E46" s="40">
        <v>161.40434200000001</v>
      </c>
      <c r="F46" s="40">
        <v>138.13930199999999</v>
      </c>
      <c r="G46" s="40">
        <v>5.2459009999999999</v>
      </c>
      <c r="H46" s="56">
        <v>0.759494</v>
      </c>
      <c r="I46" s="40">
        <v>216</v>
      </c>
      <c r="J46" s="40">
        <v>112</v>
      </c>
      <c r="K46" s="41">
        <v>0</v>
      </c>
      <c r="L46" s="53">
        <f t="shared" si="0"/>
        <v>104</v>
      </c>
      <c r="M46" s="57">
        <v>169</v>
      </c>
      <c r="N46" s="41">
        <v>76</v>
      </c>
      <c r="O46" s="41">
        <v>0</v>
      </c>
      <c r="P46" s="53">
        <f t="shared" si="1"/>
        <v>93</v>
      </c>
    </row>
    <row r="47" spans="1:16" x14ac:dyDescent="0.25">
      <c r="A47" s="52"/>
      <c r="B47" s="40">
        <v>42</v>
      </c>
      <c r="C47" s="55">
        <v>856</v>
      </c>
      <c r="D47" s="55">
        <v>506.69601</v>
      </c>
      <c r="E47" s="40">
        <v>242.71556100000001</v>
      </c>
      <c r="F47" s="40">
        <v>209.601955</v>
      </c>
      <c r="G47" s="40">
        <v>13.453735999999999</v>
      </c>
      <c r="H47" s="56">
        <v>5.3164559999999996</v>
      </c>
      <c r="I47" s="40">
        <v>437</v>
      </c>
      <c r="J47" s="40">
        <v>175</v>
      </c>
      <c r="K47" s="41">
        <v>6</v>
      </c>
      <c r="L47" s="53">
        <f t="shared" si="0"/>
        <v>256</v>
      </c>
      <c r="M47" s="57">
        <v>350</v>
      </c>
      <c r="N47" s="41">
        <v>127</v>
      </c>
      <c r="O47" s="41">
        <v>6</v>
      </c>
      <c r="P47" s="53">
        <f t="shared" si="1"/>
        <v>217</v>
      </c>
    </row>
    <row r="48" spans="1:16" x14ac:dyDescent="0.25">
      <c r="A48" s="52"/>
      <c r="B48" s="40">
        <v>43</v>
      </c>
      <c r="C48" s="55">
        <v>686</v>
      </c>
      <c r="D48" s="55">
        <v>346.52658000000002</v>
      </c>
      <c r="E48" s="40">
        <v>220.13575399999999</v>
      </c>
      <c r="F48" s="40">
        <v>104.94259599999999</v>
      </c>
      <c r="G48" s="40">
        <v>13.777778</v>
      </c>
      <c r="H48" s="56">
        <v>3.125</v>
      </c>
      <c r="I48" s="40">
        <v>361</v>
      </c>
      <c r="J48" s="40">
        <v>148</v>
      </c>
      <c r="K48" s="41">
        <v>1</v>
      </c>
      <c r="L48" s="53">
        <f t="shared" si="0"/>
        <v>212</v>
      </c>
      <c r="M48" s="57">
        <v>295</v>
      </c>
      <c r="N48" s="41">
        <v>111</v>
      </c>
      <c r="O48" s="41">
        <v>1</v>
      </c>
      <c r="P48" s="53">
        <f t="shared" si="1"/>
        <v>183</v>
      </c>
    </row>
    <row r="49" spans="1:16" x14ac:dyDescent="0.25">
      <c r="A49" s="52"/>
      <c r="B49" s="40">
        <v>44</v>
      </c>
      <c r="C49" s="55">
        <v>919</v>
      </c>
      <c r="D49" s="55">
        <v>420.68553700000001</v>
      </c>
      <c r="E49" s="40">
        <v>156.60409300000001</v>
      </c>
      <c r="F49" s="40">
        <v>225.730662</v>
      </c>
      <c r="G49" s="40">
        <v>26.181818</v>
      </c>
      <c r="H49" s="56">
        <v>3.8356159999999999</v>
      </c>
      <c r="I49" s="40">
        <v>332</v>
      </c>
      <c r="J49" s="40">
        <v>189</v>
      </c>
      <c r="K49" s="41">
        <v>5</v>
      </c>
      <c r="L49" s="53">
        <f t="shared" si="0"/>
        <v>138</v>
      </c>
      <c r="M49" s="57">
        <v>252</v>
      </c>
      <c r="N49" s="41">
        <v>136</v>
      </c>
      <c r="O49" s="41">
        <v>3</v>
      </c>
      <c r="P49" s="53">
        <f t="shared" si="1"/>
        <v>113</v>
      </c>
    </row>
    <row r="50" spans="1:16" x14ac:dyDescent="0.25">
      <c r="A50" s="52"/>
      <c r="B50" s="40">
        <v>45</v>
      </c>
      <c r="C50" s="55">
        <v>794</v>
      </c>
      <c r="D50" s="55">
        <v>284.01944900000001</v>
      </c>
      <c r="E50" s="40">
        <v>130.699657</v>
      </c>
      <c r="F50" s="40">
        <v>121.54728</v>
      </c>
      <c r="G50" s="40">
        <v>21.818182</v>
      </c>
      <c r="H50" s="56">
        <v>3.287671</v>
      </c>
      <c r="I50" s="40">
        <v>286</v>
      </c>
      <c r="J50" s="40">
        <v>182</v>
      </c>
      <c r="K50" s="41">
        <v>5</v>
      </c>
      <c r="L50" s="53">
        <f t="shared" si="0"/>
        <v>99</v>
      </c>
      <c r="M50" s="57">
        <v>188</v>
      </c>
      <c r="N50" s="41">
        <v>117</v>
      </c>
      <c r="O50" s="41">
        <v>3</v>
      </c>
      <c r="P50" s="53">
        <f t="shared" si="1"/>
        <v>68</v>
      </c>
    </row>
    <row r="51" spans="1:16" x14ac:dyDescent="0.25">
      <c r="A51" s="52"/>
      <c r="B51" s="40">
        <v>46</v>
      </c>
      <c r="C51" s="55">
        <v>1100</v>
      </c>
      <c r="D51" s="55">
        <v>415.417507</v>
      </c>
      <c r="E51" s="40">
        <v>286.326528</v>
      </c>
      <c r="F51" s="40">
        <v>109.09098299999999</v>
      </c>
      <c r="G51" s="40">
        <v>0</v>
      </c>
      <c r="H51" s="56">
        <v>20</v>
      </c>
      <c r="I51" s="40">
        <v>326</v>
      </c>
      <c r="J51" s="40">
        <v>186</v>
      </c>
      <c r="K51" s="41">
        <v>0</v>
      </c>
      <c r="L51" s="53">
        <f t="shared" si="0"/>
        <v>140</v>
      </c>
      <c r="M51" s="57">
        <v>218</v>
      </c>
      <c r="N51" s="41">
        <v>110</v>
      </c>
      <c r="O51" s="41">
        <v>0</v>
      </c>
      <c r="P51" s="53">
        <f t="shared" si="1"/>
        <v>108</v>
      </c>
    </row>
    <row r="52" spans="1:16" x14ac:dyDescent="0.25">
      <c r="A52" s="52"/>
      <c r="B52" s="40">
        <v>47</v>
      </c>
      <c r="C52" s="55">
        <v>334</v>
      </c>
      <c r="D52" s="55">
        <v>170.119539</v>
      </c>
      <c r="E52" s="40">
        <v>109.16663800000001</v>
      </c>
      <c r="F52" s="40">
        <v>52.771082999999997</v>
      </c>
      <c r="G52" s="40">
        <v>0</v>
      </c>
      <c r="H52" s="56">
        <v>8.1818179999999998</v>
      </c>
      <c r="I52" s="40">
        <v>118</v>
      </c>
      <c r="J52" s="40">
        <v>69</v>
      </c>
      <c r="K52" s="41">
        <v>4</v>
      </c>
      <c r="L52" s="53">
        <f t="shared" si="0"/>
        <v>45</v>
      </c>
      <c r="M52" s="57">
        <v>82</v>
      </c>
      <c r="N52" s="41">
        <v>38</v>
      </c>
      <c r="O52" s="41">
        <v>4</v>
      </c>
      <c r="P52" s="53">
        <f t="shared" si="1"/>
        <v>40</v>
      </c>
    </row>
    <row r="53" spans="1:16" x14ac:dyDescent="0.25">
      <c r="A53" s="52"/>
      <c r="B53" s="40">
        <v>48</v>
      </c>
      <c r="C53" s="55">
        <v>187</v>
      </c>
      <c r="D53" s="55">
        <v>95.095046999999994</v>
      </c>
      <c r="E53" s="40">
        <v>51.536329000000002</v>
      </c>
      <c r="F53" s="40">
        <v>28.629681000000001</v>
      </c>
      <c r="G53" s="40">
        <v>0.67796500000000004</v>
      </c>
      <c r="H53" s="56">
        <v>3.4177219999999999</v>
      </c>
      <c r="I53" s="40">
        <v>63</v>
      </c>
      <c r="J53" s="40">
        <v>28</v>
      </c>
      <c r="K53" s="41">
        <v>0</v>
      </c>
      <c r="L53" s="53">
        <f t="shared" si="0"/>
        <v>35</v>
      </c>
      <c r="M53" s="57">
        <v>43</v>
      </c>
      <c r="N53" s="41">
        <v>14</v>
      </c>
      <c r="O53" s="41">
        <v>0</v>
      </c>
      <c r="P53" s="53">
        <f t="shared" si="1"/>
        <v>29</v>
      </c>
    </row>
    <row r="54" spans="1:16" x14ac:dyDescent="0.25">
      <c r="A54" s="52"/>
      <c r="B54" s="40">
        <v>49</v>
      </c>
      <c r="C54" s="55">
        <v>297</v>
      </c>
      <c r="D54" s="55">
        <v>168.278334</v>
      </c>
      <c r="E54" s="40">
        <v>86.581031999999993</v>
      </c>
      <c r="F54" s="40">
        <v>66.802591000000007</v>
      </c>
      <c r="G54" s="40">
        <v>2.54237</v>
      </c>
      <c r="H54" s="56">
        <v>1.5189870000000001</v>
      </c>
      <c r="I54" s="40">
        <v>85</v>
      </c>
      <c r="J54" s="40">
        <v>25</v>
      </c>
      <c r="K54" s="41">
        <v>3</v>
      </c>
      <c r="L54" s="53">
        <f t="shared" si="0"/>
        <v>57</v>
      </c>
      <c r="M54" s="57">
        <v>64</v>
      </c>
      <c r="N54" s="41">
        <v>17</v>
      </c>
      <c r="O54" s="41">
        <v>3</v>
      </c>
      <c r="P54" s="53">
        <f t="shared" si="1"/>
        <v>44</v>
      </c>
    </row>
    <row r="55" spans="1:16" x14ac:dyDescent="0.25">
      <c r="A55" s="52"/>
      <c r="B55" s="40">
        <v>50</v>
      </c>
      <c r="C55" s="55">
        <v>407</v>
      </c>
      <c r="D55" s="55">
        <v>224.025644</v>
      </c>
      <c r="E55" s="40">
        <v>122.31288499999999</v>
      </c>
      <c r="F55" s="40">
        <v>90.660657999999998</v>
      </c>
      <c r="G55" s="40">
        <v>2.2033879999999999</v>
      </c>
      <c r="H55" s="56">
        <v>2.6582279999999998</v>
      </c>
      <c r="I55" s="40">
        <v>167</v>
      </c>
      <c r="J55" s="40">
        <v>78</v>
      </c>
      <c r="K55" s="41">
        <v>0</v>
      </c>
      <c r="L55" s="53">
        <f t="shared" si="0"/>
        <v>89</v>
      </c>
      <c r="M55" s="57">
        <v>133</v>
      </c>
      <c r="N55" s="41">
        <v>59</v>
      </c>
      <c r="O55" s="41">
        <v>0</v>
      </c>
      <c r="P55" s="53">
        <f t="shared" si="1"/>
        <v>74</v>
      </c>
    </row>
    <row r="56" spans="1:16" x14ac:dyDescent="0.25">
      <c r="A56" s="52"/>
      <c r="B56" s="40">
        <v>51</v>
      </c>
      <c r="C56" s="55">
        <v>205</v>
      </c>
      <c r="D56" s="55">
        <v>147.423801</v>
      </c>
      <c r="E56" s="40">
        <v>35.731855000000003</v>
      </c>
      <c r="F56" s="40">
        <v>104.021175</v>
      </c>
      <c r="G56" s="40">
        <v>1.1864399999999999</v>
      </c>
      <c r="H56" s="56">
        <v>4.9367089999999996</v>
      </c>
      <c r="I56" s="40">
        <v>161</v>
      </c>
      <c r="J56" s="40">
        <v>41</v>
      </c>
      <c r="K56" s="41">
        <v>5</v>
      </c>
      <c r="L56" s="53">
        <f t="shared" si="0"/>
        <v>115</v>
      </c>
      <c r="M56" s="57">
        <v>134</v>
      </c>
      <c r="N56" s="41">
        <v>30</v>
      </c>
      <c r="O56" s="41">
        <v>4</v>
      </c>
      <c r="P56" s="53">
        <f t="shared" si="1"/>
        <v>100</v>
      </c>
    </row>
    <row r="57" spans="1:16" x14ac:dyDescent="0.25">
      <c r="A57" s="52"/>
      <c r="B57" s="40">
        <v>52</v>
      </c>
      <c r="C57" s="55">
        <v>342</v>
      </c>
      <c r="D57" s="55">
        <v>209.98264699999999</v>
      </c>
      <c r="E57" s="40">
        <v>72.150859999999994</v>
      </c>
      <c r="F57" s="40">
        <v>126.92491699999999</v>
      </c>
      <c r="G57" s="40">
        <v>1.355931</v>
      </c>
      <c r="H57" s="56">
        <v>6.4556959999999997</v>
      </c>
      <c r="I57" s="40">
        <v>175</v>
      </c>
      <c r="J57" s="40">
        <v>89</v>
      </c>
      <c r="K57" s="41">
        <v>3</v>
      </c>
      <c r="L57" s="53">
        <f t="shared" si="0"/>
        <v>83</v>
      </c>
      <c r="M57" s="57">
        <v>141</v>
      </c>
      <c r="N57" s="41">
        <v>71</v>
      </c>
      <c r="O57" s="41">
        <v>3</v>
      </c>
      <c r="P57" s="53">
        <f t="shared" si="1"/>
        <v>67</v>
      </c>
    </row>
    <row r="58" spans="1:16" x14ac:dyDescent="0.25">
      <c r="A58" s="52"/>
      <c r="B58" s="40">
        <v>53</v>
      </c>
      <c r="C58" s="55">
        <v>711</v>
      </c>
      <c r="D58" s="55">
        <v>485.23548199999999</v>
      </c>
      <c r="E58" s="40">
        <v>142.500001</v>
      </c>
      <c r="F58" s="40">
        <v>300.202155</v>
      </c>
      <c r="G58" s="40">
        <v>26.000001000000001</v>
      </c>
      <c r="H58" s="56">
        <v>3</v>
      </c>
      <c r="I58" s="40">
        <v>450</v>
      </c>
      <c r="J58" s="40">
        <v>162</v>
      </c>
      <c r="K58" s="41">
        <v>3</v>
      </c>
      <c r="L58" s="53">
        <f t="shared" si="0"/>
        <v>285</v>
      </c>
      <c r="M58" s="57">
        <v>361</v>
      </c>
      <c r="N58" s="41">
        <v>119</v>
      </c>
      <c r="O58" s="41">
        <v>3</v>
      </c>
      <c r="P58" s="53">
        <f t="shared" si="1"/>
        <v>239</v>
      </c>
    </row>
    <row r="59" spans="1:16" x14ac:dyDescent="0.25">
      <c r="A59" s="52"/>
      <c r="B59" s="40">
        <v>54</v>
      </c>
      <c r="C59" s="55">
        <v>223</v>
      </c>
      <c r="D59" s="55">
        <v>138.76451900000001</v>
      </c>
      <c r="E59" s="40">
        <v>47.500003</v>
      </c>
      <c r="F59" s="40">
        <v>74.797848000000002</v>
      </c>
      <c r="G59" s="40">
        <v>4</v>
      </c>
      <c r="H59" s="56">
        <v>1</v>
      </c>
      <c r="I59" s="40">
        <v>142</v>
      </c>
      <c r="J59" s="40">
        <v>63</v>
      </c>
      <c r="K59" s="41">
        <v>1</v>
      </c>
      <c r="L59" s="53">
        <f t="shared" si="0"/>
        <v>78</v>
      </c>
      <c r="M59" s="57">
        <v>109</v>
      </c>
      <c r="N59" s="41">
        <v>41</v>
      </c>
      <c r="O59" s="41">
        <v>1</v>
      </c>
      <c r="P59" s="53">
        <f t="shared" si="1"/>
        <v>67</v>
      </c>
    </row>
    <row r="60" spans="1:16" x14ac:dyDescent="0.25">
      <c r="A60" s="52"/>
      <c r="B60" s="40">
        <v>55</v>
      </c>
      <c r="C60" s="55">
        <v>629</v>
      </c>
      <c r="D60" s="55">
        <v>362.76048700000001</v>
      </c>
      <c r="E60" s="40">
        <v>96.262974999999997</v>
      </c>
      <c r="F60" s="40">
        <v>224.76642000000001</v>
      </c>
      <c r="G60" s="40">
        <v>11.142856999999999</v>
      </c>
      <c r="H60" s="56">
        <v>30.588236999999999</v>
      </c>
      <c r="I60" s="40">
        <v>267</v>
      </c>
      <c r="J60" s="40">
        <v>95</v>
      </c>
      <c r="K60" s="41">
        <v>2</v>
      </c>
      <c r="L60" s="53">
        <f t="shared" si="0"/>
        <v>170</v>
      </c>
      <c r="M60" s="57">
        <v>216</v>
      </c>
      <c r="N60" s="41">
        <v>71</v>
      </c>
      <c r="O60" s="41">
        <v>2</v>
      </c>
      <c r="P60" s="53">
        <f t="shared" si="1"/>
        <v>143</v>
      </c>
    </row>
    <row r="61" spans="1:16" x14ac:dyDescent="0.25">
      <c r="A61" s="52"/>
      <c r="B61" s="40">
        <v>56</v>
      </c>
      <c r="C61" s="55">
        <v>390</v>
      </c>
      <c r="D61" s="55">
        <v>239.969616</v>
      </c>
      <c r="E61" s="40">
        <v>50.823531000000003</v>
      </c>
      <c r="F61" s="40">
        <v>177.621196</v>
      </c>
      <c r="G61" s="40">
        <v>10.294117</v>
      </c>
      <c r="H61" s="56">
        <v>1.230769</v>
      </c>
      <c r="I61" s="40">
        <v>175</v>
      </c>
      <c r="J61" s="40">
        <v>62</v>
      </c>
      <c r="K61" s="41">
        <v>2</v>
      </c>
      <c r="L61" s="53">
        <f t="shared" si="0"/>
        <v>111</v>
      </c>
      <c r="M61" s="57">
        <v>141</v>
      </c>
      <c r="N61" s="41">
        <v>51</v>
      </c>
      <c r="O61" s="41">
        <v>1</v>
      </c>
      <c r="P61" s="53">
        <f t="shared" si="1"/>
        <v>89</v>
      </c>
    </row>
    <row r="62" spans="1:16" x14ac:dyDescent="0.25">
      <c r="A62" s="52"/>
      <c r="B62" s="40">
        <v>57</v>
      </c>
      <c r="C62" s="55">
        <v>297</v>
      </c>
      <c r="D62" s="55">
        <v>173.005897</v>
      </c>
      <c r="E62" s="40">
        <v>65.516593999999998</v>
      </c>
      <c r="F62" s="40">
        <v>95.968641000000005</v>
      </c>
      <c r="G62" s="40">
        <v>0</v>
      </c>
      <c r="H62" s="56">
        <v>6.0206609999999996</v>
      </c>
      <c r="I62" s="40">
        <v>188</v>
      </c>
      <c r="J62" s="40">
        <v>60</v>
      </c>
      <c r="K62" s="41">
        <v>2</v>
      </c>
      <c r="L62" s="53">
        <f t="shared" si="0"/>
        <v>126</v>
      </c>
      <c r="M62" s="57">
        <v>161</v>
      </c>
      <c r="N62" s="41">
        <v>50</v>
      </c>
      <c r="O62" s="41">
        <v>1</v>
      </c>
      <c r="P62" s="53">
        <f t="shared" si="1"/>
        <v>110</v>
      </c>
    </row>
    <row r="63" spans="1:16" x14ac:dyDescent="0.25">
      <c r="A63" s="52"/>
      <c r="B63" s="40">
        <v>58</v>
      </c>
      <c r="C63" s="55">
        <v>301</v>
      </c>
      <c r="D63" s="55">
        <v>193.60045099999999</v>
      </c>
      <c r="E63" s="40">
        <v>68.724641000000005</v>
      </c>
      <c r="F63" s="40">
        <v>92.669998000000007</v>
      </c>
      <c r="G63" s="40">
        <v>0</v>
      </c>
      <c r="H63" s="56">
        <v>24.539142999999999</v>
      </c>
      <c r="I63" s="40">
        <v>155</v>
      </c>
      <c r="J63" s="40">
        <v>25</v>
      </c>
      <c r="K63" s="41">
        <v>0</v>
      </c>
      <c r="L63" s="53">
        <f t="shared" si="0"/>
        <v>130</v>
      </c>
      <c r="M63" s="57">
        <v>140</v>
      </c>
      <c r="N63" s="41">
        <v>22</v>
      </c>
      <c r="O63" s="41">
        <v>0</v>
      </c>
      <c r="P63" s="53">
        <f t="shared" si="1"/>
        <v>118</v>
      </c>
    </row>
    <row r="64" spans="1:16" x14ac:dyDescent="0.25">
      <c r="A64" s="52"/>
      <c r="B64" s="40">
        <v>59</v>
      </c>
      <c r="C64" s="55">
        <v>339</v>
      </c>
      <c r="D64" s="55">
        <v>191.05976100000001</v>
      </c>
      <c r="E64" s="40">
        <v>75.066498999999993</v>
      </c>
      <c r="F64" s="40">
        <v>87.023853000000003</v>
      </c>
      <c r="G64" s="40">
        <v>13.5</v>
      </c>
      <c r="H64" s="56">
        <v>8.8027420000000003</v>
      </c>
      <c r="I64" s="40">
        <v>182</v>
      </c>
      <c r="J64" s="40">
        <v>52</v>
      </c>
      <c r="K64" s="41">
        <v>3</v>
      </c>
      <c r="L64" s="53">
        <f t="shared" si="0"/>
        <v>127</v>
      </c>
      <c r="M64" s="57">
        <v>149</v>
      </c>
      <c r="N64" s="41">
        <v>40</v>
      </c>
      <c r="O64" s="41">
        <v>3</v>
      </c>
      <c r="P64" s="53">
        <f t="shared" si="1"/>
        <v>106</v>
      </c>
    </row>
    <row r="65" spans="1:16" x14ac:dyDescent="0.25">
      <c r="A65" s="52"/>
      <c r="B65" s="40">
        <v>60</v>
      </c>
      <c r="C65" s="55">
        <v>483</v>
      </c>
      <c r="D65" s="55">
        <v>324.39620100000002</v>
      </c>
      <c r="E65" s="40">
        <v>76.506550000000004</v>
      </c>
      <c r="F65" s="40">
        <v>196.215228</v>
      </c>
      <c r="G65" s="40">
        <v>31.500001000000001</v>
      </c>
      <c r="H65" s="56">
        <v>7.6744190000000003</v>
      </c>
      <c r="I65" s="40">
        <v>287</v>
      </c>
      <c r="J65" s="40">
        <v>101</v>
      </c>
      <c r="K65" s="41">
        <v>3</v>
      </c>
      <c r="L65" s="53">
        <f t="shared" si="0"/>
        <v>183</v>
      </c>
      <c r="M65" s="57">
        <v>235</v>
      </c>
      <c r="N65" s="41">
        <v>81</v>
      </c>
      <c r="O65" s="41">
        <v>1</v>
      </c>
      <c r="P65" s="53">
        <f t="shared" si="1"/>
        <v>153</v>
      </c>
    </row>
    <row r="66" spans="1:16" x14ac:dyDescent="0.25">
      <c r="A66" s="52"/>
      <c r="B66" s="40">
        <v>61</v>
      </c>
      <c r="C66" s="55">
        <v>472</v>
      </c>
      <c r="D66" s="55">
        <v>252.937817</v>
      </c>
      <c r="E66" s="40">
        <v>99.185715999999999</v>
      </c>
      <c r="F66" s="40">
        <v>138.122488</v>
      </c>
      <c r="G66" s="40">
        <v>0</v>
      </c>
      <c r="H66" s="56">
        <v>12.962937</v>
      </c>
      <c r="I66" s="40">
        <v>284</v>
      </c>
      <c r="J66" s="40">
        <v>82</v>
      </c>
      <c r="K66" s="41">
        <v>1</v>
      </c>
      <c r="L66" s="53">
        <f t="shared" si="0"/>
        <v>201</v>
      </c>
      <c r="M66" s="57">
        <v>238</v>
      </c>
      <c r="N66" s="41">
        <v>63</v>
      </c>
      <c r="O66" s="41">
        <v>1</v>
      </c>
      <c r="P66" s="53">
        <f t="shared" si="1"/>
        <v>174</v>
      </c>
    </row>
    <row r="67" spans="1:16" x14ac:dyDescent="0.25">
      <c r="A67" s="52"/>
      <c r="B67" s="40">
        <v>62</v>
      </c>
      <c r="C67" s="55">
        <v>890</v>
      </c>
      <c r="D67" s="55">
        <v>524.16009799999995</v>
      </c>
      <c r="E67" s="40">
        <v>74.509805999999998</v>
      </c>
      <c r="F67" s="40">
        <v>439.65030300000001</v>
      </c>
      <c r="G67" s="40">
        <v>10</v>
      </c>
      <c r="H67" s="56">
        <v>0</v>
      </c>
      <c r="I67" s="40">
        <v>506</v>
      </c>
      <c r="J67" s="40">
        <v>129</v>
      </c>
      <c r="K67" s="41">
        <v>4</v>
      </c>
      <c r="L67" s="53">
        <f t="shared" si="0"/>
        <v>373</v>
      </c>
      <c r="M67" s="57">
        <v>418</v>
      </c>
      <c r="N67" s="41">
        <v>97</v>
      </c>
      <c r="O67" s="41">
        <v>4</v>
      </c>
      <c r="P67" s="53">
        <f t="shared" si="1"/>
        <v>317</v>
      </c>
    </row>
    <row r="68" spans="1:16" x14ac:dyDescent="0.25">
      <c r="A68" s="52"/>
      <c r="B68" s="40">
        <v>63</v>
      </c>
      <c r="C68" s="55">
        <v>755</v>
      </c>
      <c r="D68" s="55">
        <v>500.97267699999998</v>
      </c>
      <c r="E68" s="40">
        <v>150.34968799999999</v>
      </c>
      <c r="F68" s="40">
        <v>247.89571900000001</v>
      </c>
      <c r="G68" s="40">
        <v>32.727272999999997</v>
      </c>
      <c r="H68" s="56">
        <v>36.666668999999999</v>
      </c>
      <c r="I68" s="40">
        <v>442</v>
      </c>
      <c r="J68" s="40">
        <v>132</v>
      </c>
      <c r="K68" s="41">
        <v>7</v>
      </c>
      <c r="L68" s="53">
        <f t="shared" si="0"/>
        <v>303</v>
      </c>
      <c r="M68" s="57">
        <v>369</v>
      </c>
      <c r="N68" s="41">
        <v>91</v>
      </c>
      <c r="O68" s="41">
        <v>6</v>
      </c>
      <c r="P68" s="53">
        <f t="shared" si="1"/>
        <v>272</v>
      </c>
    </row>
    <row r="69" spans="1:16" x14ac:dyDescent="0.25">
      <c r="A69" s="52"/>
      <c r="B69" s="40">
        <v>64</v>
      </c>
      <c r="C69" s="55">
        <v>713</v>
      </c>
      <c r="D69" s="55">
        <v>454.52944300000001</v>
      </c>
      <c r="E69" s="40">
        <v>131.02764099999999</v>
      </c>
      <c r="F69" s="40">
        <v>247.89572799999999</v>
      </c>
      <c r="G69" s="40">
        <v>42.272727000000003</v>
      </c>
      <c r="H69" s="56">
        <v>33.333334999999998</v>
      </c>
      <c r="I69" s="40">
        <v>500</v>
      </c>
      <c r="J69" s="40">
        <v>190</v>
      </c>
      <c r="K69" s="41">
        <v>4</v>
      </c>
      <c r="L69" s="53">
        <f t="shared" si="0"/>
        <v>306</v>
      </c>
      <c r="M69" s="57">
        <v>412</v>
      </c>
      <c r="N69" s="41">
        <v>143</v>
      </c>
      <c r="O69" s="41">
        <v>2</v>
      </c>
      <c r="P69" s="53">
        <f t="shared" si="1"/>
        <v>267</v>
      </c>
    </row>
    <row r="70" spans="1:16" x14ac:dyDescent="0.25">
      <c r="A70" s="52"/>
      <c r="B70" s="40">
        <v>65</v>
      </c>
      <c r="C70" s="55">
        <v>283</v>
      </c>
      <c r="D70" s="55">
        <v>147.23960700000001</v>
      </c>
      <c r="E70" s="40">
        <v>33.737023999999998</v>
      </c>
      <c r="F70" s="40">
        <v>100.233676</v>
      </c>
      <c r="G70" s="40">
        <v>3.8571430000000002</v>
      </c>
      <c r="H70" s="56">
        <v>9.4117650000000008</v>
      </c>
      <c r="I70" s="40">
        <v>154</v>
      </c>
      <c r="J70" s="40">
        <v>22</v>
      </c>
      <c r="K70" s="41">
        <v>1</v>
      </c>
      <c r="L70" s="53">
        <f t="shared" si="0"/>
        <v>131</v>
      </c>
      <c r="M70" s="57">
        <v>139</v>
      </c>
      <c r="N70" s="41">
        <v>22</v>
      </c>
      <c r="O70" s="41">
        <v>1</v>
      </c>
      <c r="P70" s="53">
        <f t="shared" si="1"/>
        <v>116</v>
      </c>
    </row>
    <row r="71" spans="1:16" x14ac:dyDescent="0.25">
      <c r="A71" s="52"/>
      <c r="B71" s="40">
        <v>66</v>
      </c>
      <c r="C71" s="55">
        <v>236</v>
      </c>
      <c r="D71" s="55">
        <v>153.62705600000001</v>
      </c>
      <c r="E71" s="40">
        <v>30</v>
      </c>
      <c r="F71" s="40">
        <v>108.237915</v>
      </c>
      <c r="G71" s="40">
        <v>13.235294</v>
      </c>
      <c r="H71" s="56">
        <v>2.1538460000000001</v>
      </c>
      <c r="I71" s="40">
        <v>130</v>
      </c>
      <c r="J71" s="40">
        <v>32</v>
      </c>
      <c r="K71" s="41">
        <v>1</v>
      </c>
      <c r="L71" s="53">
        <f t="shared" ref="L71:L76" si="2">I71-J71-K71</f>
        <v>97</v>
      </c>
      <c r="M71" s="57">
        <v>101</v>
      </c>
      <c r="N71" s="41">
        <v>22</v>
      </c>
      <c r="O71" s="41">
        <v>1</v>
      </c>
      <c r="P71" s="53">
        <f t="shared" ref="P71:P76" si="3">M71-N71-O71</f>
        <v>78</v>
      </c>
    </row>
    <row r="72" spans="1:16" x14ac:dyDescent="0.25">
      <c r="A72" s="52"/>
      <c r="B72" s="40">
        <v>67</v>
      </c>
      <c r="C72" s="55">
        <v>275</v>
      </c>
      <c r="D72" s="55">
        <v>195.406352</v>
      </c>
      <c r="E72" s="40">
        <v>45.105958999999999</v>
      </c>
      <c r="F72" s="40">
        <v>136.53374400000001</v>
      </c>
      <c r="G72" s="40">
        <v>4.327731</v>
      </c>
      <c r="H72" s="56">
        <v>9.4389140000000005</v>
      </c>
      <c r="I72" s="40">
        <v>171</v>
      </c>
      <c r="J72" s="40">
        <v>44</v>
      </c>
      <c r="K72" s="41">
        <v>0</v>
      </c>
      <c r="L72" s="53">
        <f t="shared" si="2"/>
        <v>127</v>
      </c>
      <c r="M72" s="57">
        <v>136</v>
      </c>
      <c r="N72" s="41">
        <v>29</v>
      </c>
      <c r="O72" s="41">
        <v>0</v>
      </c>
      <c r="P72" s="53">
        <f t="shared" si="3"/>
        <v>107</v>
      </c>
    </row>
    <row r="73" spans="1:16" x14ac:dyDescent="0.25">
      <c r="A73" s="52"/>
      <c r="B73" s="40">
        <v>68</v>
      </c>
      <c r="C73" s="55">
        <v>243</v>
      </c>
      <c r="D73" s="55">
        <v>193.652154</v>
      </c>
      <c r="E73" s="40">
        <v>26.185898000000002</v>
      </c>
      <c r="F73" s="40">
        <v>157.214157</v>
      </c>
      <c r="G73" s="40">
        <v>1.428572</v>
      </c>
      <c r="H73" s="56">
        <v>8.8235290000000006</v>
      </c>
      <c r="I73" s="40">
        <v>162</v>
      </c>
      <c r="J73" s="40">
        <v>29</v>
      </c>
      <c r="K73" s="41">
        <v>1</v>
      </c>
      <c r="L73" s="53">
        <f t="shared" si="2"/>
        <v>132</v>
      </c>
      <c r="M73" s="57">
        <v>148</v>
      </c>
      <c r="N73" s="41">
        <v>24</v>
      </c>
      <c r="O73" s="41">
        <v>1</v>
      </c>
      <c r="P73" s="53">
        <f t="shared" si="3"/>
        <v>123</v>
      </c>
    </row>
    <row r="74" spans="1:16" x14ac:dyDescent="0.25">
      <c r="A74" s="52"/>
      <c r="B74" s="40">
        <v>69</v>
      </c>
      <c r="C74" s="55">
        <v>196</v>
      </c>
      <c r="D74" s="55">
        <v>155.74865299999999</v>
      </c>
      <c r="E74" s="40">
        <v>17.051283000000002</v>
      </c>
      <c r="F74" s="40">
        <v>132.857033</v>
      </c>
      <c r="G74" s="40">
        <v>1.428572</v>
      </c>
      <c r="H74" s="56">
        <v>4.4117649999999999</v>
      </c>
      <c r="I74" s="40">
        <v>138</v>
      </c>
      <c r="J74" s="40">
        <v>21</v>
      </c>
      <c r="K74" s="41">
        <v>0</v>
      </c>
      <c r="L74" s="53">
        <f t="shared" si="2"/>
        <v>117</v>
      </c>
      <c r="M74" s="57">
        <v>123</v>
      </c>
      <c r="N74" s="41">
        <v>17</v>
      </c>
      <c r="O74" s="41">
        <v>0</v>
      </c>
      <c r="P74" s="53">
        <f t="shared" si="3"/>
        <v>106</v>
      </c>
    </row>
    <row r="75" spans="1:16" x14ac:dyDescent="0.25">
      <c r="A75" s="52"/>
      <c r="B75" s="40">
        <v>70</v>
      </c>
      <c r="C75" s="55">
        <v>125</v>
      </c>
      <c r="D75" s="55">
        <v>100.595883</v>
      </c>
      <c r="E75" s="40">
        <v>15.833334000000001</v>
      </c>
      <c r="F75" s="40">
        <v>67.535658999999995</v>
      </c>
      <c r="G75" s="40">
        <v>14.285715</v>
      </c>
      <c r="H75" s="56">
        <v>2.941176</v>
      </c>
      <c r="I75" s="40">
        <v>85</v>
      </c>
      <c r="J75" s="40">
        <v>10</v>
      </c>
      <c r="K75" s="41">
        <v>1</v>
      </c>
      <c r="L75" s="53">
        <f t="shared" si="2"/>
        <v>74</v>
      </c>
      <c r="M75" s="57">
        <v>74</v>
      </c>
      <c r="N75" s="41">
        <v>8</v>
      </c>
      <c r="O75" s="41">
        <v>1</v>
      </c>
      <c r="P75" s="53">
        <f t="shared" si="3"/>
        <v>65</v>
      </c>
    </row>
    <row r="76" spans="1:16" x14ac:dyDescent="0.25">
      <c r="A76" s="54"/>
      <c r="B76" s="40">
        <v>71</v>
      </c>
      <c r="C76" s="55">
        <v>192</v>
      </c>
      <c r="D76" s="55">
        <v>170.83972900000001</v>
      </c>
      <c r="E76" s="40">
        <v>5.4901960000000001</v>
      </c>
      <c r="F76" s="40">
        <v>165.34953200000001</v>
      </c>
      <c r="G76" s="40">
        <v>0</v>
      </c>
      <c r="H76" s="56">
        <v>0</v>
      </c>
      <c r="I76" s="40">
        <v>165</v>
      </c>
      <c r="J76" s="40">
        <v>27</v>
      </c>
      <c r="K76" s="41">
        <v>2</v>
      </c>
      <c r="L76" s="53">
        <f t="shared" si="2"/>
        <v>136</v>
      </c>
      <c r="M76" s="57">
        <v>151</v>
      </c>
      <c r="N76" s="41">
        <v>24</v>
      </c>
      <c r="O76" s="41">
        <v>2</v>
      </c>
      <c r="P76" s="53">
        <f t="shared" si="3"/>
        <v>125</v>
      </c>
    </row>
    <row r="78" spans="1:16" x14ac:dyDescent="0.25">
      <c r="B78" s="41"/>
      <c r="C78" s="41">
        <f t="shared" ref="C78:P78" si="4">SUM(C6:C77)</f>
        <v>41866</v>
      </c>
      <c r="D78" s="41">
        <f t="shared" si="4"/>
        <v>23300.900838999994</v>
      </c>
      <c r="E78" s="41">
        <f t="shared" si="4"/>
        <v>9499.3847930000011</v>
      </c>
      <c r="F78" s="41">
        <f t="shared" si="4"/>
        <v>10995.312332000001</v>
      </c>
      <c r="G78" s="41">
        <f t="shared" si="4"/>
        <v>1097.9927310000005</v>
      </c>
      <c r="H78" s="41">
        <f t="shared" si="4"/>
        <v>1136.1867320000003</v>
      </c>
      <c r="I78" s="41">
        <f t="shared" si="4"/>
        <v>19483</v>
      </c>
      <c r="J78" s="41">
        <f t="shared" si="4"/>
        <v>8130</v>
      </c>
      <c r="K78" s="41">
        <f t="shared" si="4"/>
        <v>216</v>
      </c>
      <c r="L78" s="41">
        <f t="shared" si="4"/>
        <v>11137</v>
      </c>
      <c r="M78" s="41">
        <f t="shared" si="4"/>
        <v>15290</v>
      </c>
      <c r="N78" s="41">
        <f t="shared" si="4"/>
        <v>5729</v>
      </c>
      <c r="O78" s="41">
        <f t="shared" si="4"/>
        <v>162</v>
      </c>
      <c r="P78" s="41">
        <f t="shared" si="4"/>
        <v>9399</v>
      </c>
    </row>
  </sheetData>
  <sheetProtection sheet="1" selectLockedCells="1"/>
  <protectedRanges>
    <protectedRange sqref="A6:A76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88671875" style="46" bestFit="1" customWidth="1"/>
    <col min="4" max="6" width="7.88671875" style="46" customWidth="1"/>
    <col min="7" max="7" width="13.44140625" style="46" bestFit="1" customWidth="1"/>
    <col min="8" max="8" width="9" style="46" customWidth="1"/>
    <col min="9" max="9" width="8" style="46" customWidth="1"/>
    <col min="10" max="10" width="8" style="46" bestFit="1" customWidth="1"/>
    <col min="11" max="12" width="8" style="46" customWidth="1"/>
    <col min="13" max="13" width="13.44140625" style="46" bestFit="1" customWidth="1"/>
    <col min="14" max="15" width="8" style="46" bestFit="1" customWidth="1"/>
    <col min="16" max="16" width="8" style="46" customWidth="1"/>
    <col min="17" max="17" width="10.109375" style="46" bestFit="1" customWidth="1"/>
    <col min="18" max="18" width="6.44140625" style="46" bestFit="1" customWidth="1"/>
    <col min="19" max="19" width="9.109375" style="46" bestFit="1" customWidth="1"/>
    <col min="20" max="20" width="7.44140625" style="46" bestFit="1" customWidth="1"/>
    <col min="21" max="21" width="6.88671875" style="46" bestFit="1" customWidth="1"/>
    <col min="22" max="22" width="5.44140625" style="46" bestFit="1" customWidth="1"/>
    <col min="23" max="16384" width="9.109375" style="46"/>
  </cols>
  <sheetData>
    <row r="1" spans="1:16" s="49" customFormat="1" ht="14.4" x14ac:dyDescent="0.3">
      <c r="A1" s="48" t="s">
        <v>33</v>
      </c>
      <c r="B1" s="48"/>
      <c r="F1" s="50" t="s">
        <v>34</v>
      </c>
      <c r="G1" s="70">
        <f>H8/4</f>
        <v>10466.5</v>
      </c>
    </row>
    <row r="2" spans="1:16" s="49" customFormat="1" ht="14.4" x14ac:dyDescent="0.3">
      <c r="A2" s="48" t="s">
        <v>48</v>
      </c>
      <c r="B2" s="48"/>
    </row>
    <row r="3" spans="1:16" s="49" customFormat="1" ht="14.4" x14ac:dyDescent="0.3">
      <c r="A3" s="80" t="s">
        <v>35</v>
      </c>
      <c r="B3" s="80"/>
      <c r="C3" s="80"/>
      <c r="D3" s="80"/>
      <c r="E3" s="80"/>
      <c r="F3" s="80"/>
    </row>
    <row r="4" spans="1:16" s="49" customFormat="1" ht="14.4" x14ac:dyDescent="0.3">
      <c r="A4" s="80"/>
      <c r="B4" s="80"/>
      <c r="C4" s="80"/>
      <c r="D4" s="80"/>
      <c r="E4" s="80"/>
      <c r="F4" s="80"/>
    </row>
    <row r="5" spans="1:16" ht="13.8" thickBot="1" x14ac:dyDescent="0.3">
      <c r="A5" s="47"/>
      <c r="B5" s="47"/>
      <c r="C5" s="47"/>
      <c r="D5" s="47"/>
      <c r="E5" s="47"/>
      <c r="F5" s="47"/>
    </row>
    <row r="6" spans="1:16" ht="13.8" thickBot="1" x14ac:dyDescent="0.3">
      <c r="C6" s="65" t="s">
        <v>42</v>
      </c>
      <c r="D6" s="66"/>
      <c r="E6" s="66"/>
      <c r="F6" s="66"/>
      <c r="G6" s="66"/>
      <c r="H6" s="67"/>
      <c r="I6" s="85" t="s">
        <v>43</v>
      </c>
      <c r="J6" s="86"/>
      <c r="K6" s="86"/>
      <c r="L6" s="86"/>
      <c r="M6" s="86"/>
      <c r="N6" s="87"/>
    </row>
    <row r="7" spans="1:16" ht="13.8" thickBot="1" x14ac:dyDescent="0.3">
      <c r="A7" s="6" t="s">
        <v>3</v>
      </c>
      <c r="B7" s="6" t="s">
        <v>2</v>
      </c>
      <c r="C7" s="28">
        <v>1</v>
      </c>
      <c r="D7" s="29">
        <v>2</v>
      </c>
      <c r="E7" s="29">
        <v>3</v>
      </c>
      <c r="F7" s="29">
        <v>4</v>
      </c>
      <c r="G7" s="30" t="s">
        <v>44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44</v>
      </c>
      <c r="N7" s="30" t="s">
        <v>0</v>
      </c>
    </row>
    <row r="8" spans="1:16" ht="12.75" customHeight="1" x14ac:dyDescent="0.25">
      <c r="A8" s="88" t="s">
        <v>53</v>
      </c>
      <c r="B8" s="31" t="s">
        <v>36</v>
      </c>
      <c r="C8" s="8">
        <f>SUMIF(asignación!$A$6:$A$76,"=1",asignación!$C$6:$C$76)</f>
        <v>0</v>
      </c>
      <c r="D8" s="9">
        <f>SUMIF(asignación!$A$6:$A$76,"=2",asignación!$C$6:$C$76)</f>
        <v>0</v>
      </c>
      <c r="E8" s="9">
        <f>SUMIF(asignación!$A$6:$A$76,"=3",asignación!$C$6:$C$76)</f>
        <v>0</v>
      </c>
      <c r="F8" s="9">
        <f>SUMIF(asignación!$A$6:$A$76,"=4",asignación!$C$6:$C$76)</f>
        <v>0</v>
      </c>
      <c r="G8" s="10">
        <f>H8-SUM(C8:F8)</f>
        <v>41866</v>
      </c>
      <c r="H8" s="10">
        <f>asignación!C78</f>
        <v>41866</v>
      </c>
      <c r="I8" s="11"/>
      <c r="J8" s="12"/>
      <c r="K8" s="12"/>
      <c r="L8" s="12"/>
      <c r="M8" s="43"/>
      <c r="N8" s="13"/>
      <c r="P8" s="7"/>
    </row>
    <row r="9" spans="1:16" ht="27" thickBot="1" x14ac:dyDescent="0.3">
      <c r="A9" s="89"/>
      <c r="B9" s="32" t="s">
        <v>37</v>
      </c>
      <c r="C9" s="14">
        <f>C8-$G$1</f>
        <v>-10466.5</v>
      </c>
      <c r="D9" s="15">
        <f>D8-$G$1</f>
        <v>-10466.5</v>
      </c>
      <c r="E9" s="15">
        <f>E8-$G$1</f>
        <v>-10466.5</v>
      </c>
      <c r="F9" s="15">
        <f>F8-$G$1</f>
        <v>-10466.5</v>
      </c>
      <c r="G9" s="16"/>
      <c r="H9" s="16">
        <f>MAX(C9:F9)-MIN(C9:F9)</f>
        <v>0</v>
      </c>
      <c r="I9" s="68">
        <f>C9/$G$1</f>
        <v>-1</v>
      </c>
      <c r="J9" s="69">
        <f>D9/$G$1</f>
        <v>-1</v>
      </c>
      <c r="K9" s="69">
        <f>E9/$G$1</f>
        <v>-1</v>
      </c>
      <c r="L9" s="69">
        <f>F9/$G$1</f>
        <v>-1</v>
      </c>
      <c r="M9" s="44"/>
      <c r="N9" s="27">
        <f>H9/$G$1</f>
        <v>0</v>
      </c>
      <c r="P9" s="7"/>
    </row>
    <row r="10" spans="1:16" ht="13.2" customHeight="1" x14ac:dyDescent="0.25">
      <c r="A10" s="82" t="s">
        <v>26</v>
      </c>
      <c r="B10" s="31" t="s">
        <v>38</v>
      </c>
      <c r="C10" s="8">
        <f>SUMIF(asignación!$A$6:$A$76,"=1",asignación!$D$6:$D$76)</f>
        <v>0</v>
      </c>
      <c r="D10" s="9">
        <f>SUMIF(asignación!$A$6:$A$76,"=2",asignación!$D$6:$D$76)</f>
        <v>0</v>
      </c>
      <c r="E10" s="9">
        <f>SUMIF(asignación!$A$6:$A$76,"=3",asignación!$D$6:$D$76)</f>
        <v>0</v>
      </c>
      <c r="F10" s="9">
        <f>SUMIF(asignación!$A$6:$A$76,"=4",asignación!$D$6:$D$76)</f>
        <v>0</v>
      </c>
      <c r="G10" s="10">
        <f t="shared" ref="G10:G22" si="0">H10-SUM(C10:F10)</f>
        <v>23300.900838999994</v>
      </c>
      <c r="H10" s="10">
        <v>23300.900838999994</v>
      </c>
      <c r="I10" s="11"/>
      <c r="J10" s="12"/>
      <c r="K10" s="12"/>
      <c r="L10" s="12"/>
      <c r="M10" s="45"/>
      <c r="N10" s="26"/>
      <c r="P10" s="7"/>
    </row>
    <row r="11" spans="1:16" x14ac:dyDescent="0.25">
      <c r="A11" s="83"/>
      <c r="B11" s="33" t="s">
        <v>39</v>
      </c>
      <c r="C11" s="14">
        <f>SUMIF(asignación!$A$6:$A$76,"=1",asignación!$E$6:$E$76)</f>
        <v>0</v>
      </c>
      <c r="D11" s="15">
        <f>SUMIF(asignación!$A$6:$A$76,"=2",asignación!$E$6:$E$76)</f>
        <v>0</v>
      </c>
      <c r="E11" s="15">
        <f>SUMIF(asignación!$A$6:$A$76,"=3",asignación!$E$6:$E$76)</f>
        <v>0</v>
      </c>
      <c r="F11" s="15">
        <f>SUMIF(asignación!$A$6:$A$76,"=4",asignación!$E$6:$E$76)</f>
        <v>0</v>
      </c>
      <c r="G11" s="16">
        <f t="shared" si="0"/>
        <v>9499.3847930000011</v>
      </c>
      <c r="H11" s="16">
        <v>9499.3847930000011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0.22689974664405488</v>
      </c>
      <c r="N11" s="19">
        <f>H11/H$10</f>
        <v>0.40768315605636846</v>
      </c>
      <c r="P11" s="7"/>
    </row>
    <row r="12" spans="1:16" x14ac:dyDescent="0.25">
      <c r="A12" s="83"/>
      <c r="B12" s="33" t="s">
        <v>41</v>
      </c>
      <c r="C12" s="14">
        <f>SUMIF(asignación!$A$6:$A$76,"=1",asignación!$F$6:$F$76)</f>
        <v>0</v>
      </c>
      <c r="D12" s="15">
        <f>SUMIF(asignación!$A$6:$A$76,"=2",asignación!$F$6:$F$76)</f>
        <v>0</v>
      </c>
      <c r="E12" s="15">
        <f>SUMIF(asignación!$A$6:$A$76,"=3",asignación!$F$6:$F$76)</f>
        <v>0</v>
      </c>
      <c r="F12" s="15">
        <f>SUMIF(asignación!$A$6:$A$76,"=4",asignación!$F$6:$F$76)</f>
        <v>0</v>
      </c>
      <c r="G12" s="16">
        <f t="shared" si="0"/>
        <v>10995.312332000001</v>
      </c>
      <c r="H12" s="16">
        <v>10995.312332000001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0.26263106893421873</v>
      </c>
      <c r="N12" s="19">
        <f>H12/H$10</f>
        <v>0.47188357256971564</v>
      </c>
      <c r="P12" s="7"/>
    </row>
    <row r="13" spans="1:16" x14ac:dyDescent="0.25">
      <c r="A13" s="83"/>
      <c r="B13" s="33" t="s">
        <v>40</v>
      </c>
      <c r="C13" s="14">
        <f>SUMIF(asignación!$A$6:$A$76,"=1",asignación!$G$6:$G$76)</f>
        <v>0</v>
      </c>
      <c r="D13" s="15">
        <f>SUMIF(asignación!$A$6:$A$76,"=2",asignación!$G$6:$G$76)</f>
        <v>0</v>
      </c>
      <c r="E13" s="15">
        <f>SUMIF(asignación!$A$6:$A$76,"=3",asignación!$G$6:$G$76)</f>
        <v>0</v>
      </c>
      <c r="F13" s="15">
        <f>SUMIF(asignación!$A$6:$A$76,"=4",asignación!$G$6:$G$76)</f>
        <v>0</v>
      </c>
      <c r="G13" s="16">
        <f t="shared" si="0"/>
        <v>1097.9927310000005</v>
      </c>
      <c r="H13" s="16">
        <v>1097.9927310000005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2.622635864424594E-2</v>
      </c>
      <c r="N13" s="19">
        <f>H13/H$10</f>
        <v>4.7122329672431802E-2</v>
      </c>
      <c r="P13" s="7"/>
    </row>
    <row r="14" spans="1:16" ht="13.8" thickBot="1" x14ac:dyDescent="0.3">
      <c r="A14" s="83"/>
      <c r="B14" s="72" t="s">
        <v>31</v>
      </c>
      <c r="C14" s="14">
        <f>SUMIF(asignación!$A$6:$A$76,"=1",asignación!$H$6:$H$76)</f>
        <v>0</v>
      </c>
      <c r="D14" s="15">
        <f>SUMIF(asignación!$A$6:$A$76,"=2",asignación!$H$6:$H$76)</f>
        <v>0</v>
      </c>
      <c r="E14" s="15">
        <f>SUMIF(asignación!$A$6:$A$76,"=3",asignación!$H$6:$H$76)</f>
        <v>0</v>
      </c>
      <c r="F14" s="15">
        <f>SUMIF(asignación!$A$6:$A$76,"=4",asignación!$H$6:$H$76)</f>
        <v>0</v>
      </c>
      <c r="G14" s="16">
        <f t="shared" si="0"/>
        <v>1136.1867320000003</v>
      </c>
      <c r="H14" s="16">
        <v>1136.1867320000003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2.7138650265131618E-2</v>
      </c>
      <c r="N14" s="19">
        <f>H14/H$10</f>
        <v>4.8761493808784521E-2</v>
      </c>
      <c r="P14" s="7"/>
    </row>
    <row r="15" spans="1:16" ht="13.2" customHeight="1" x14ac:dyDescent="0.25">
      <c r="A15" s="82" t="s">
        <v>51</v>
      </c>
      <c r="B15" s="31" t="s">
        <v>0</v>
      </c>
      <c r="C15" s="8">
        <f>SUMIF(asignación!$A$6:$A$76,"=1",asignación!$I$6:$I$76)</f>
        <v>0</v>
      </c>
      <c r="D15" s="9">
        <f>SUMIF(asignación!$A$6:$A$76,"=2",asignación!$I$6:$I$76)</f>
        <v>0</v>
      </c>
      <c r="E15" s="9">
        <f>SUMIF(asignación!$A$6:$A$76,"=3",asignación!$I$6:$I$76)</f>
        <v>0</v>
      </c>
      <c r="F15" s="9">
        <f>SUMIF(asignación!$A$6:$A$76,"=4",asignación!$I$6:$I$76)</f>
        <v>0</v>
      </c>
      <c r="G15" s="10">
        <f t="shared" si="0"/>
        <v>19483</v>
      </c>
      <c r="H15" s="10">
        <v>19483</v>
      </c>
      <c r="I15" s="11"/>
      <c r="J15" s="12"/>
      <c r="K15" s="12"/>
      <c r="L15" s="12"/>
      <c r="M15" s="44"/>
      <c r="N15" s="26"/>
      <c r="P15" s="7"/>
    </row>
    <row r="16" spans="1:16" x14ac:dyDescent="0.25">
      <c r="A16" s="83"/>
      <c r="B16" s="33" t="s">
        <v>4</v>
      </c>
      <c r="C16" s="14">
        <f>SUMIF(asignación!$A$6:$A$76,"=1",asignación!$J$6:$J$76)</f>
        <v>0</v>
      </c>
      <c r="D16" s="15">
        <f>SUMIF(asignación!$A$6:$A$76,"=2",asignación!$J$6:$J$76)</f>
        <v>0</v>
      </c>
      <c r="E16" s="15">
        <f>SUMIF(asignación!$A$6:$A$76,"=3",asignación!$J$6:$J$76)</f>
        <v>0</v>
      </c>
      <c r="F16" s="15">
        <f>SUMIF(asignación!$A$6:$A$76,"=4",asignación!$J$6:$J$76)</f>
        <v>0</v>
      </c>
      <c r="G16" s="16">
        <f t="shared" si="0"/>
        <v>8130</v>
      </c>
      <c r="H16" s="16">
        <v>8130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0.19419099030239334</v>
      </c>
      <c r="N16" s="19">
        <f>H16/H$15</f>
        <v>0.41728686547246319</v>
      </c>
      <c r="P16" s="7"/>
    </row>
    <row r="17" spans="1:18" x14ac:dyDescent="0.25">
      <c r="A17" s="83"/>
      <c r="B17" s="73" t="s">
        <v>31</v>
      </c>
      <c r="C17" s="14">
        <f>SUMIF(asignación!$A$6:$A$76,"=1",asignación!$K$6:$K$76)</f>
        <v>0</v>
      </c>
      <c r="D17" s="15">
        <f>SUMIF(asignación!$A$6:$A$76,"=2",asignación!$K$6:$K$76)</f>
        <v>0</v>
      </c>
      <c r="E17" s="15">
        <f>SUMIF(asignación!$A$6:$A$76,"=3",asignación!$K$6:$K$76)</f>
        <v>0</v>
      </c>
      <c r="F17" s="15">
        <f>SUMIF(asignación!$A$6:$A$76,"=4",asignación!$K$6:$K$76)</f>
        <v>0</v>
      </c>
      <c r="G17" s="16">
        <f t="shared" si="0"/>
        <v>216</v>
      </c>
      <c r="H17" s="16">
        <v>216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5.1593178235322217E-3</v>
      </c>
      <c r="N17" s="19">
        <f>H17/H$15</f>
        <v>1.1086588307755479E-2</v>
      </c>
      <c r="P17" s="7"/>
    </row>
    <row r="18" spans="1:18" ht="13.8" thickBot="1" x14ac:dyDescent="0.3">
      <c r="A18" s="84"/>
      <c r="B18" s="34" t="s">
        <v>32</v>
      </c>
      <c r="C18" s="20">
        <f>SUMIF(asignación!$A$6:$A$76,"=1",asignación!$L$6:$L$76)</f>
        <v>0</v>
      </c>
      <c r="D18" s="21">
        <f>SUMIF(asignación!$A$6:$A$76,"=2",asignación!$L$6:$L$76)</f>
        <v>0</v>
      </c>
      <c r="E18" s="21">
        <f>SUMIF(asignación!$A$6:$A$76,"=3",asignación!$L$6:$L$76)</f>
        <v>0</v>
      </c>
      <c r="F18" s="21">
        <f>SUMIF(asignación!$A$6:$A$76,"=4",asignación!$L$6:$L$76)</f>
        <v>0</v>
      </c>
      <c r="G18" s="22">
        <f t="shared" si="0"/>
        <v>11137</v>
      </c>
      <c r="H18" s="22">
        <v>11137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0.26601538241054795</v>
      </c>
      <c r="N18" s="25">
        <f>H18/H$15</f>
        <v>0.57162654621978137</v>
      </c>
      <c r="P18" s="7"/>
    </row>
    <row r="19" spans="1:18" ht="13.2" customHeight="1" x14ac:dyDescent="0.25">
      <c r="A19" s="82" t="s">
        <v>52</v>
      </c>
      <c r="B19" s="31" t="s">
        <v>0</v>
      </c>
      <c r="C19" s="8">
        <f>SUMIF(asignación!$A$6:$A$76,"=1",asignación!$M$6:$M$76)</f>
        <v>0</v>
      </c>
      <c r="D19" s="9">
        <f>SUMIF(asignación!$A$6:$A$76,"=2",asignación!$M$6:$M$76)</f>
        <v>0</v>
      </c>
      <c r="E19" s="9">
        <f>SUMIF(asignación!$A$6:$A$76,"=3",asignación!$M$6:$M$76)</f>
        <v>0</v>
      </c>
      <c r="F19" s="9">
        <f>SUMIF(asignación!$A$6:$A$76,"=4",asignación!$M$6:$M$76)</f>
        <v>0</v>
      </c>
      <c r="G19" s="10">
        <f t="shared" si="0"/>
        <v>15290</v>
      </c>
      <c r="H19" s="10">
        <v>15290</v>
      </c>
      <c r="I19" s="11"/>
      <c r="J19" s="12"/>
      <c r="K19" s="12"/>
      <c r="L19" s="12"/>
      <c r="M19" s="45"/>
      <c r="N19" s="26"/>
      <c r="P19" s="7"/>
    </row>
    <row r="20" spans="1:18" x14ac:dyDescent="0.25">
      <c r="A20" s="83"/>
      <c r="B20" s="33" t="s">
        <v>4</v>
      </c>
      <c r="C20" s="14">
        <f>SUMIF(asignación!$A$6:$A$76,"=1",asignación!$N$6:$N$76)</f>
        <v>0</v>
      </c>
      <c r="D20" s="15">
        <f>SUMIF(asignación!$A$6:$A$76,"=2",asignación!$N$6:$N$76)</f>
        <v>0</v>
      </c>
      <c r="E20" s="15">
        <f>SUMIF(asignación!$A$6:$A$76,"=3",asignación!$N$6:$N$76)</f>
        <v>0</v>
      </c>
      <c r="F20" s="15">
        <f>SUMIF(asignación!$A$6:$A$76,"=4",asignación!$N$6:$N$76)</f>
        <v>0</v>
      </c>
      <c r="G20" s="16">
        <f t="shared" si="0"/>
        <v>5729</v>
      </c>
      <c r="H20" s="16">
        <v>5729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0.13684135097692637</v>
      </c>
      <c r="N20" s="19">
        <f>H20/H$19</f>
        <v>0.3746893394375409</v>
      </c>
      <c r="P20" s="7"/>
    </row>
    <row r="21" spans="1:18" x14ac:dyDescent="0.25">
      <c r="A21" s="83"/>
      <c r="B21" s="73" t="s">
        <v>31</v>
      </c>
      <c r="C21" s="14">
        <f>SUMIF(asignación!$A$6:$A$76,"=1",asignación!$O$6:$O$76)</f>
        <v>0</v>
      </c>
      <c r="D21" s="15">
        <f>SUMIF(asignación!$A$6:$A$76,"=2",asignación!$O$6:$O$76)</f>
        <v>0</v>
      </c>
      <c r="E21" s="15">
        <f>SUMIF(asignación!$A$6:$A$76,"=3",asignación!$O$6:$O$76)</f>
        <v>0</v>
      </c>
      <c r="F21" s="15">
        <f>SUMIF(asignación!$A$6:$A$76,"=4",asignación!$O$6:$O$76)</f>
        <v>0</v>
      </c>
      <c r="G21" s="16">
        <f t="shared" si="0"/>
        <v>162</v>
      </c>
      <c r="H21" s="16">
        <v>162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3.8694883676491662E-3</v>
      </c>
      <c r="N21" s="19">
        <f>H21/H$19</f>
        <v>1.0595160235448006E-2</v>
      </c>
      <c r="P21" s="7"/>
    </row>
    <row r="22" spans="1:18" ht="13.8" thickBot="1" x14ac:dyDescent="0.3">
      <c r="A22" s="84"/>
      <c r="B22" s="34" t="s">
        <v>32</v>
      </c>
      <c r="C22" s="20">
        <f>SUMIF(asignación!$A$6:$A$76,"=1",asignación!$P$6:$P$76)</f>
        <v>0</v>
      </c>
      <c r="D22" s="21">
        <f>SUMIF(asignación!$A$6:$A$76,"=2",asignación!$P$6:$P$76)</f>
        <v>0</v>
      </c>
      <c r="E22" s="21">
        <f>SUMIF(asignación!$A$6:$A$76,"=3",asignación!$P$6:$P$76)</f>
        <v>0</v>
      </c>
      <c r="F22" s="21">
        <f>SUMIF(asignación!$A$6:$A$76,"=4",asignación!$P$6:$P$76)</f>
        <v>0</v>
      </c>
      <c r="G22" s="22">
        <f t="shared" si="0"/>
        <v>9399</v>
      </c>
      <c r="H22" s="22">
        <v>9399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0.22450198251564515</v>
      </c>
      <c r="N22" s="25">
        <f>H22/H$19</f>
        <v>0.61471550032701117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45</v>
      </c>
    </row>
    <row r="25" spans="1:18" ht="13.2" customHeight="1" x14ac:dyDescent="0.25">
      <c r="A25" s="81" t="s">
        <v>46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1:18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1:18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</sheetData>
  <sheetProtection sheet="1" selectLockedCells="1"/>
  <protectedRanges>
    <protectedRange sqref="I6:L6 C6:F6" name="Range1"/>
    <protectedRange sqref="A4:B4" name="Range1_1"/>
  </protectedRanges>
  <mergeCells count="7">
    <mergeCell ref="A3:F4"/>
    <mergeCell ref="A25:R30"/>
    <mergeCell ref="A15:A18"/>
    <mergeCell ref="A19:A22"/>
    <mergeCell ref="A10:A14"/>
    <mergeCell ref="I6:N6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2021-11-02T22:22:27Z</dcterms:modified>
</cp:coreProperties>
</file>